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<sst xmlns="http://schemas.openxmlformats.org/spreadsheetml/2006/main" count="243" uniqueCount="40">
  <si>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</si>
  <si>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</si>
  <si>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</si>
  <si>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</si>
  <si>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</si>
  <si>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</si>
  <si>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</si>
  <si>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</si>
  <si>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</si>
  <si>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</si>
  <si>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</si>
  <si>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</si>
  <si>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</si>
  <si>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</si>
  <si>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</si>
  <si>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</si>
  <si>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</si>
  <si>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ENBR3</t>
  </si>
  <si>
    <t xml:space="preserve">MDIA3</t>
  </si>
  <si>
    <t xml:space="preserve">BBDC3</t>
  </si>
  <si>
    <t xml:space="preserve">VALE3</t>
  </si>
  <si>
    <t xml:space="preserve">STBP3</t>
  </si>
  <si>
    <t xml:space="preserve">FLRY3</t>
  </si>
  <si>
    <t xml:space="preserve">ABEV3</t>
  </si>
  <si>
    <t xml:space="preserve">CARTEIRA</t>
  </si>
  <si>
    <t xml:space="preserve">      -&gt; Rentabilidade mensal da carteira</t>
  </si>
  <si>
    <t xml:space="preserve">IBOVESPA</t>
  </si>
  <si>
    <t xml:space="preserve">ELET3</t>
  </si>
  <si>
    <t xml:space="preserve">COGN3</t>
  </si>
  <si>
    <t xml:space="preserve">VVAR3</t>
  </si>
  <si>
    <t xml:space="preserve">PCAR3</t>
  </si>
  <si>
    <t xml:space="preserve">LCAM3</t>
  </si>
  <si>
    <t xml:space="preserve">CSNA3</t>
  </si>
  <si>
    <t xml:space="preserve">TAEE3</t>
  </si>
  <si>
    <t xml:space="preserve">EGIE3</t>
  </si>
  <si>
    <t xml:space="preserve">yduq3</t>
  </si>
  <si>
    <t xml:space="preserve">ECOR3</t>
  </si>
  <si>
    <t xml:space="preserve">ITSA4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</si>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</sst>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D13" activeCellId="0" sqref="D13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0.0656115314134786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v>100000</v>
      </c>
      <c r="E4" s="14" t="n">
        <f aca="false">IF(SUM(I8:I17)&lt;=D4,SUM(I8:I17),"VALOR ACIMA DO DISPONÍVEL")</f>
        <v>97681</v>
      </c>
      <c r="F4" s="15" t="n">
        <f aca="false">(E4*I2)+E4+(D4-E4)</f>
        <v>106409</v>
      </c>
      <c r="G4" s="3"/>
      <c r="H4" s="3"/>
      <c r="I4" s="16" t="n">
        <f aca="false">F4/D4-1</f>
        <v>0.06409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20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17</v>
      </c>
      <c r="E8" s="24" t="n">
        <v>0.15</v>
      </c>
      <c r="F8" s="25" t="n">
        <v>16.89</v>
      </c>
      <c r="G8" s="26" t="n">
        <f aca="false">((E8*$D$4)/100)/F8</f>
        <v>8.8809946714032</v>
      </c>
      <c r="H8" s="27" t="n">
        <v>9</v>
      </c>
      <c r="I8" s="28" t="n">
        <f aca="false">H8*F8*100</f>
        <v>15201</v>
      </c>
      <c r="J8" s="24" t="n">
        <f aca="false">I8/$E$4</f>
        <v>0.155618799971335</v>
      </c>
      <c r="K8" s="29" t="n">
        <v>17.67</v>
      </c>
      <c r="L8" s="30" t="n">
        <f aca="false">IFERROR((K8/F8-1)*J8,0)</f>
        <v>0.00718665861324106</v>
      </c>
      <c r="M8" s="31" t="n">
        <f aca="false">IFERROR(L8/J8,0)</f>
        <v>0.0461811722912966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18</v>
      </c>
      <c r="E9" s="24" t="n">
        <v>0.15</v>
      </c>
      <c r="F9" s="25" t="n">
        <v>32.15</v>
      </c>
      <c r="G9" s="26" t="n">
        <f aca="false">((E9*$D$4)/100)/F9</f>
        <v>4.6656298600311</v>
      </c>
      <c r="H9" s="27" t="n">
        <v>5</v>
      </c>
      <c r="I9" s="28" t="n">
        <f aca="false">H9*F9*100</f>
        <v>16075</v>
      </c>
      <c r="J9" s="24" t="n">
        <f aca="false">I9/$E$4</f>
        <v>0.164566292318875</v>
      </c>
      <c r="K9" s="29" t="n">
        <v>36.13</v>
      </c>
      <c r="L9" s="30" t="n">
        <f aca="false">IFERROR((K9/F9-1)*J9,0)</f>
        <v>0.020372436809615</v>
      </c>
      <c r="M9" s="31" t="n">
        <f aca="false">IFERROR(L9/J9,0)</f>
        <v>0.123794712286159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19</v>
      </c>
      <c r="E10" s="24" t="n">
        <v>0.2</v>
      </c>
      <c r="F10" s="25" t="n">
        <v>17.64</v>
      </c>
      <c r="G10" s="26" t="n">
        <f aca="false">((E10*$D$4)/100)/F10</f>
        <v>11.3378684807256</v>
      </c>
      <c r="H10" s="27" t="n">
        <v>11</v>
      </c>
      <c r="I10" s="28" t="n">
        <f aca="false">H10*F10*100</f>
        <v>19404</v>
      </c>
      <c r="J10" s="24" t="n">
        <f aca="false">I10/$E$4</f>
        <v>0.198646615001894</v>
      </c>
      <c r="K10" s="29" t="n">
        <v>17.8</v>
      </c>
      <c r="L10" s="30" t="n">
        <f aca="false">IFERROR((K10/F10-1)*J10,0)</f>
        <v>0.00180178335602624</v>
      </c>
      <c r="M10" s="31" t="n">
        <f aca="false">IFERROR(L10/J10,0)</f>
        <v>0.00907029478458044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4" t="n">
        <v>0.1</v>
      </c>
      <c r="F11" s="25" t="n">
        <v>44.67</v>
      </c>
      <c r="G11" s="26" t="n">
        <f aca="false">((E11*$D$4)/100)/F11</f>
        <v>2.23863890754421</v>
      </c>
      <c r="H11" s="27" t="n">
        <v>2</v>
      </c>
      <c r="I11" s="28" t="n">
        <f aca="false">H11*F11*100</f>
        <v>8934</v>
      </c>
      <c r="J11" s="24" t="n">
        <f aca="false">I11/$E$4</f>
        <v>0.0914609801291961</v>
      </c>
      <c r="K11" s="29" t="n">
        <v>53</v>
      </c>
      <c r="L11" s="30" t="n">
        <f aca="false">IFERROR((K11/F11-1)*J11,0)</f>
        <v>0.0170555174496575</v>
      </c>
      <c r="M11" s="31" t="n">
        <f aca="false">IFERROR(L11/J11,0)</f>
        <v>0.186478620998433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21</v>
      </c>
      <c r="E12" s="24" t="n">
        <v>0.15</v>
      </c>
      <c r="F12" s="25" t="n">
        <v>4.08</v>
      </c>
      <c r="G12" s="26" t="n">
        <f aca="false">((E12*$D$4)/100)/F12</f>
        <v>36.7647058823529</v>
      </c>
      <c r="H12" s="27" t="n">
        <v>35</v>
      </c>
      <c r="I12" s="28" t="n">
        <f aca="false">H12*F12*100</f>
        <v>14280</v>
      </c>
      <c r="J12" s="24" t="n">
        <f aca="false">I12/$E$4</f>
        <v>0.146190149568493</v>
      </c>
      <c r="K12" s="29" t="n">
        <v>4.2</v>
      </c>
      <c r="L12" s="30" t="n">
        <f aca="false">IFERROR((K12/F12-1)*J12,0)</f>
        <v>0.00429971028142629</v>
      </c>
      <c r="M12" s="31" t="n">
        <f aca="false">IFERROR(L12/J12,0)</f>
        <v>0.0294117647058825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22</v>
      </c>
      <c r="E13" s="24" t="n">
        <v>0.15</v>
      </c>
      <c r="F13" s="25" t="n">
        <v>22.71</v>
      </c>
      <c r="G13" s="26" t="n">
        <f aca="false">((E13*$D$4)/100)/F13</f>
        <v>6.60501981505945</v>
      </c>
      <c r="H13" s="27" t="n">
        <v>6</v>
      </c>
      <c r="I13" s="28" t="n">
        <f aca="false">H13*F13*100</f>
        <v>13626</v>
      </c>
      <c r="J13" s="24" t="n">
        <f aca="false">I13/$E$4</f>
        <v>0.139494886415987</v>
      </c>
      <c r="K13" s="29" t="n">
        <v>23.35</v>
      </c>
      <c r="L13" s="30" t="n">
        <f aca="false">IFERROR((K13/F13-1)*J13,0)</f>
        <v>0.00393116368587545</v>
      </c>
      <c r="M13" s="31" t="n">
        <f aca="false">IFERROR(L13/J13,0)</f>
        <v>0.028181417877587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23</v>
      </c>
      <c r="E14" s="24" t="n">
        <v>0.1</v>
      </c>
      <c r="F14" s="25" t="n">
        <v>11.29</v>
      </c>
      <c r="G14" s="26" t="n">
        <f aca="false">((E14*$D$4)/100)/F14</f>
        <v>8.85739592559787</v>
      </c>
      <c r="H14" s="27" t="n">
        <v>9</v>
      </c>
      <c r="I14" s="28" t="n">
        <f aca="false">H14*F14*100</f>
        <v>10161</v>
      </c>
      <c r="J14" s="24" t="n">
        <f aca="false">I14/$E$4</f>
        <v>0.10402227659422</v>
      </c>
      <c r="K14" s="29" t="n">
        <v>12.48</v>
      </c>
      <c r="L14" s="30" t="n">
        <f aca="false">IFERROR((K14/F14-1)*J14,0)</f>
        <v>0.010964261217637</v>
      </c>
      <c r="M14" s="31" t="n">
        <f aca="false">IFERROR(L14/J14,0)</f>
        <v>0.105403011514615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/>
      <c r="E15" s="24" t="n">
        <v>0.1</v>
      </c>
      <c r="F15" s="25"/>
      <c r="G15" s="26" t="e">
        <f aca="false">((E15*$D$4)/100)/F15</f>
        <v>#DIV/0!</v>
      </c>
      <c r="H15" s="27" t="n">
        <v>0</v>
      </c>
      <c r="I15" s="28" t="n">
        <f aca="false">H15*F15*100</f>
        <v>0</v>
      </c>
      <c r="J15" s="24" t="n">
        <f aca="false">I15/$E$4</f>
        <v>0</v>
      </c>
      <c r="K15" s="29" t="n">
        <v>0</v>
      </c>
      <c r="L15" s="30" t="n">
        <f aca="false">IFERROR((K15/F15-1)*J15,0)</f>
        <v>0</v>
      </c>
      <c r="M15" s="31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/>
      <c r="E16" s="24" t="n">
        <v>0.1</v>
      </c>
      <c r="F16" s="25"/>
      <c r="G16" s="26" t="e">
        <f aca="false">((E16*$D$4)/100)/F16</f>
        <v>#DIV/0!</v>
      </c>
      <c r="H16" s="27" t="n">
        <v>0</v>
      </c>
      <c r="I16" s="28" t="n">
        <f aca="false">H16*F16*100</f>
        <v>0</v>
      </c>
      <c r="J16" s="24" t="n">
        <f aca="false">I16/$E$4</f>
        <v>0</v>
      </c>
      <c r="K16" s="29" t="n">
        <v>0</v>
      </c>
      <c r="L16" s="30" t="n">
        <f aca="false">IFERROR((K16/F16-1)*J16,0)</f>
        <v>0</v>
      </c>
      <c r="M16" s="31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/>
      <c r="E17" s="24" t="n">
        <v>0.1</v>
      </c>
      <c r="F17" s="25"/>
      <c r="G17" s="26" t="e">
        <f aca="false">((E17*$D$4)/100)/F17</f>
        <v>#DIV/0!</v>
      </c>
      <c r="H17" s="27" t="n">
        <v>0</v>
      </c>
      <c r="I17" s="28" t="n">
        <f aca="false">H17*F17*100</f>
        <v>0</v>
      </c>
      <c r="J17" s="24" t="n">
        <f aca="false">I17/$E$4</f>
        <v>0</v>
      </c>
      <c r="K17" s="29" t="n">
        <v>0</v>
      </c>
      <c r="L17" s="30" t="n">
        <f aca="false">IFERROR((K17/F17-1)*J17,0)</f>
        <v>0</v>
      </c>
      <c r="M17" s="31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v>100000</v>
      </c>
      <c r="G18" s="36"/>
      <c r="H18" s="36"/>
      <c r="I18" s="36"/>
      <c r="J18" s="35"/>
      <c r="K18" s="37" t="n">
        <f aca="false">F4</f>
        <v>106409</v>
      </c>
      <c r="L18" s="38" t="n">
        <f aca="false">(K18/F18-1)</f>
        <v>0.06409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80505.89</v>
      </c>
      <c r="G19" s="41"/>
      <c r="H19" s="41"/>
      <c r="I19" s="41"/>
      <c r="J19" s="42"/>
      <c r="K19" s="43" t="n">
        <v>87402.59</v>
      </c>
      <c r="L19" s="38" t="n">
        <f aca="false">(K19/F19-1)</f>
        <v>0.0856670238662041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C1" colorId="64" zoomScale="80" zoomScaleNormal="80" zoomScalePageLayoutView="100" workbookViewId="0">
      <selection pane="topLeft" activeCell="G27" activeCellId="0" sqref="G27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8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0.15175820926839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Maio!F4</f>
        <v>106409</v>
      </c>
      <c r="E4" s="14" t="n">
        <f aca="false">IF(SUM(I8:I17)&lt;=D4,SUM(I8:I17),"VALOR ACIMA DO DISPONÍVEL")</f>
        <v>104851</v>
      </c>
      <c r="F4" s="15" t="n">
        <f aca="false">(E4*I2)+E4+(D4-E4)</f>
        <v>122321</v>
      </c>
      <c r="G4" s="3"/>
      <c r="H4" s="3"/>
      <c r="I4" s="16" t="n">
        <f aca="false">F4/100000-1</f>
        <v>0.22321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44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33" t="s">
        <v>19</v>
      </c>
      <c r="E8" s="24" t="n">
        <v>0.15</v>
      </c>
      <c r="F8" s="29" t="n">
        <v>17.8</v>
      </c>
      <c r="G8" s="26" t="n">
        <f aca="false">((E8*$D$4)/100)/F8</f>
        <v>8.96705056179775</v>
      </c>
      <c r="H8" s="27" t="n">
        <v>9</v>
      </c>
      <c r="I8" s="28" t="n">
        <f aca="false">H8*F8*100</f>
        <v>16020</v>
      </c>
      <c r="J8" s="45" t="n">
        <f aca="false">I8/$E$4</f>
        <v>0.152788242362972</v>
      </c>
      <c r="K8" s="46" t="n">
        <v>18.96</v>
      </c>
      <c r="L8" s="47" t="n">
        <f aca="false">IFERROR((K8/F8-1)*J8,0)</f>
        <v>0.00995698658095775</v>
      </c>
      <c r="M8" s="48" t="n">
        <f aca="false">IFERROR(L8/J8,0)</f>
        <v>0.0651685393258428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27</v>
      </c>
      <c r="E9" s="24" t="n">
        <v>0.1</v>
      </c>
      <c r="F9" s="25" t="n">
        <v>27.97</v>
      </c>
      <c r="G9" s="26" t="n">
        <f aca="false">((E9*$D$4)/100)/F9</f>
        <v>3.80439756882374</v>
      </c>
      <c r="H9" s="27" t="n">
        <v>4</v>
      </c>
      <c r="I9" s="28" t="n">
        <f aca="false">H9*F9*100</f>
        <v>11188</v>
      </c>
      <c r="J9" s="45" t="n">
        <f aca="false">I9/$E$4</f>
        <v>0.106703798723903</v>
      </c>
      <c r="K9" s="25" t="n">
        <v>31</v>
      </c>
      <c r="L9" s="31" t="n">
        <f aca="false">IFERROR((K9/F9-1)*J9,0)</f>
        <v>0.0115592602836406</v>
      </c>
      <c r="M9" s="48" t="n">
        <f aca="false">IFERROR(L9/J9,0)</f>
        <v>0.108330353950661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18</v>
      </c>
      <c r="E10" s="24" t="n">
        <v>0.1</v>
      </c>
      <c r="F10" s="29" t="n">
        <v>36.13</v>
      </c>
      <c r="G10" s="26" t="n">
        <f aca="false">((E10*$D$4)/100)/F10</f>
        <v>2.94517021865486</v>
      </c>
      <c r="H10" s="27" t="n">
        <v>3</v>
      </c>
      <c r="I10" s="28" t="n">
        <f aca="false">H10*F10*100</f>
        <v>10839</v>
      </c>
      <c r="J10" s="45" t="n">
        <f aca="false">I10/$E$4</f>
        <v>0.103375265853449</v>
      </c>
      <c r="K10" s="46" t="n">
        <v>40.61</v>
      </c>
      <c r="L10" s="31" t="n">
        <f aca="false">IFERROR((K10/F10-1)*J10,0)</f>
        <v>0.0128181896214628</v>
      </c>
      <c r="M10" s="48" t="n">
        <f aca="false">IFERROR(L10/J10,0)</f>
        <v>0.123996678660393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21</v>
      </c>
      <c r="E11" s="24" t="n">
        <v>0.1</v>
      </c>
      <c r="F11" s="29" t="n">
        <v>4.2</v>
      </c>
      <c r="G11" s="26" t="n">
        <f aca="false">((E11*$D$4)/100)/F11</f>
        <v>25.3354761904762</v>
      </c>
      <c r="H11" s="27" t="n">
        <v>25</v>
      </c>
      <c r="I11" s="28" t="n">
        <f aca="false">H11*F11*100</f>
        <v>10500</v>
      </c>
      <c r="J11" s="45" t="n">
        <f aca="false">I11/$E$4</f>
        <v>0.100142106417678</v>
      </c>
      <c r="K11" s="46" t="n">
        <v>5.51</v>
      </c>
      <c r="L11" s="31" t="n">
        <f aca="false">IFERROR((K11/F11-1)*J11,0)</f>
        <v>0.0312347998588473</v>
      </c>
      <c r="M11" s="48" t="n">
        <f aca="false">IFERROR(L11/J11,0)</f>
        <v>0.311904761904762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22</v>
      </c>
      <c r="E12" s="24" t="n">
        <v>0.1</v>
      </c>
      <c r="F12" s="29" t="n">
        <v>23.35</v>
      </c>
      <c r="G12" s="26" t="n">
        <f aca="false">((E12*$D$4)/100)/F12</f>
        <v>4.55713062098501</v>
      </c>
      <c r="H12" s="27" t="n">
        <v>5</v>
      </c>
      <c r="I12" s="28" t="n">
        <f aca="false">H12*F12*100</f>
        <v>11675</v>
      </c>
      <c r="J12" s="45" t="n">
        <f aca="false">I12/$E$4</f>
        <v>0.11134848499299</v>
      </c>
      <c r="K12" s="46" t="n">
        <v>24.59</v>
      </c>
      <c r="L12" s="31" t="n">
        <f aca="false">IFERROR((K12/F12-1)*J12,0)</f>
        <v>0.0059131529503772</v>
      </c>
      <c r="M12" s="48" t="n">
        <f aca="false">IFERROR(L12/J12,0)</f>
        <v>0.0531049250535332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49" t="s">
        <v>28</v>
      </c>
      <c r="E13" s="24" t="n">
        <v>0.1</v>
      </c>
      <c r="F13" s="29" t="n">
        <v>5.26</v>
      </c>
      <c r="G13" s="26" t="n">
        <f aca="false">((E13*$D$4)/100)/F13</f>
        <v>20.2298479087452</v>
      </c>
      <c r="H13" s="27" t="n">
        <v>20</v>
      </c>
      <c r="I13" s="28" t="n">
        <f aca="false">H13*F13*100</f>
        <v>10520</v>
      </c>
      <c r="J13" s="45" t="n">
        <f aca="false">I13/$E$4</f>
        <v>0.100332853287045</v>
      </c>
      <c r="K13" s="25" t="n">
        <v>6.61</v>
      </c>
      <c r="L13" s="31" t="n">
        <f aca="false">IFERROR((K13/F13-1)*J13,0)</f>
        <v>0.0257508273645459</v>
      </c>
      <c r="M13" s="48" t="n">
        <f aca="false">IFERROR(L13/J13,0)</f>
        <v>0.256653992395437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49" t="s">
        <v>29</v>
      </c>
      <c r="E14" s="24" t="n">
        <v>0.1</v>
      </c>
      <c r="F14" s="29" t="n">
        <v>12.4</v>
      </c>
      <c r="G14" s="26" t="n">
        <f aca="false">((E14*$D$4)/100)/F14</f>
        <v>8.58137096774194</v>
      </c>
      <c r="H14" s="27" t="n">
        <v>9</v>
      </c>
      <c r="I14" s="28" t="n">
        <f aca="false">H14*F14*100</f>
        <v>11160</v>
      </c>
      <c r="J14" s="45" t="n">
        <f aca="false">I14/$E$4</f>
        <v>0.10643675310679</v>
      </c>
      <c r="K14" s="50" t="n">
        <v>15.31</v>
      </c>
      <c r="L14" s="31" t="n">
        <f aca="false">IFERROR((K14/F14-1)*J14,0)</f>
        <v>0.0249783025436095</v>
      </c>
      <c r="M14" s="48" t="n">
        <f aca="false">IFERROR(L14/J14,0)</f>
        <v>0.234677419354839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30</v>
      </c>
      <c r="E15" s="24" t="n">
        <v>0.1</v>
      </c>
      <c r="F15" s="29" t="n">
        <v>62.98</v>
      </c>
      <c r="G15" s="26" t="n">
        <f aca="false">((E15*$D$4)/100)/F15</f>
        <v>1.6895681168625</v>
      </c>
      <c r="H15" s="27" t="n">
        <v>2</v>
      </c>
      <c r="I15" s="28" t="n">
        <f aca="false">H15*F15*100</f>
        <v>12596</v>
      </c>
      <c r="J15" s="45" t="n">
        <f aca="false">I15/$E$4</f>
        <v>0.120132378327341</v>
      </c>
      <c r="K15" s="51" t="n">
        <v>70.98</v>
      </c>
      <c r="L15" s="30" t="n">
        <f aca="false">IFERROR((K15/F15-1)*J15,0)</f>
        <v>0.0152597495493605</v>
      </c>
      <c r="M15" s="31" t="n">
        <f aca="false">IFERROR(L15/J15,0)</f>
        <v>0.12702445220705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49" t="s">
        <v>31</v>
      </c>
      <c r="E16" s="24" t="n">
        <v>0.1</v>
      </c>
      <c r="F16" s="29" t="n">
        <v>14.79</v>
      </c>
      <c r="G16" s="26" t="n">
        <f aca="false">((E16*$D$4)/100)/F16</f>
        <v>7.19465855307641</v>
      </c>
      <c r="H16" s="27" t="n">
        <v>7</v>
      </c>
      <c r="I16" s="28" t="n">
        <f aca="false">H16*F16*100</f>
        <v>10353</v>
      </c>
      <c r="J16" s="45" t="n">
        <f aca="false">I16/$E$4</f>
        <v>0.0987401169278309</v>
      </c>
      <c r="K16" s="51" t="n">
        <v>16.93</v>
      </c>
      <c r="L16" s="30" t="n">
        <f aca="false">IFERROR((K16/F16-1)*J16,0)</f>
        <v>0.0142869405155888</v>
      </c>
      <c r="M16" s="31" t="n">
        <f aca="false">IFERROR(L16/J16,0)</f>
        <v>0.144692359702502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7.25" hidden="false" customHeight="false" outlineLevel="0" collapsed="false">
      <c r="A17" s="2"/>
      <c r="B17" s="2"/>
      <c r="C17" s="32" t="n">
        <v>10</v>
      </c>
      <c r="D17" s="33"/>
      <c r="E17" s="24" t="n">
        <v>0</v>
      </c>
      <c r="F17" s="25" t="n">
        <v>0</v>
      </c>
      <c r="G17" s="26" t="e">
        <f aca="false">((E17*$D$4)/100)/F17</f>
        <v>#DIV/0!</v>
      </c>
      <c r="H17" s="52" t="n">
        <v>1.94</v>
      </c>
      <c r="I17" s="28" t="n">
        <f aca="false">H17*F17*100</f>
        <v>0</v>
      </c>
      <c r="J17" s="45" t="n">
        <f aca="false">I17/$E$4</f>
        <v>0</v>
      </c>
      <c r="K17" s="51"/>
      <c r="L17" s="30" t="n">
        <f aca="false">IFERROR((K17/F17-1)*J17,0)</f>
        <v>0</v>
      </c>
      <c r="M17" s="31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106409</v>
      </c>
      <c r="G18" s="36"/>
      <c r="H18" s="36"/>
      <c r="I18" s="36"/>
      <c r="J18" s="35"/>
      <c r="K18" s="53" t="n">
        <f aca="false">F4</f>
        <v>122321</v>
      </c>
      <c r="L18" s="38" t="n">
        <f aca="false">(K18/F18-1)</f>
        <v>0.149536223439747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87402.59</v>
      </c>
      <c r="G19" s="41"/>
      <c r="H19" s="41"/>
      <c r="I19" s="41"/>
      <c r="J19" s="42"/>
      <c r="K19" s="43" t="n">
        <v>87402.59</v>
      </c>
      <c r="L19" s="38" t="n">
        <f aca="false">(K19/F19-1)</f>
        <v>0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Junho!F4</f>
        <v>122321</v>
      </c>
      <c r="E4" s="14" t="n">
        <f aca="false">IF(SUM(I8:I17)&lt;=D4,SUM(I8:I17),"VALOR ACIMA DO DISPONÍVEL")</f>
        <v>83516</v>
      </c>
      <c r="F4" s="15" t="n">
        <f aca="false">(E4*I2)+E4+(D4-E4)</f>
        <v>127161</v>
      </c>
      <c r="G4" s="3"/>
      <c r="H4" s="3"/>
      <c r="I4" s="16" t="n">
        <f aca="false">F4/100000-1</f>
        <v>0.27161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32</v>
      </c>
      <c r="E8" s="24" t="n">
        <v>0.1</v>
      </c>
      <c r="F8" s="25" t="n">
        <v>16.71</v>
      </c>
      <c r="G8" s="26" t="n">
        <f aca="false">((E8*$D$4)/100)/F8</f>
        <v>7.32022740873728</v>
      </c>
      <c r="H8" s="27" t="n">
        <v>6</v>
      </c>
      <c r="I8" s="28" t="n">
        <f aca="false">H8*F8*100</f>
        <v>10026</v>
      </c>
      <c r="J8" s="45" t="n">
        <f aca="false">I8/$E$4</f>
        <v>0.120048852914412</v>
      </c>
      <c r="K8" s="51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27</v>
      </c>
      <c r="E9" s="24" t="n">
        <v>0.1</v>
      </c>
      <c r="F9" s="25" t="n">
        <v>35.25</v>
      </c>
      <c r="G9" s="26" t="n">
        <f aca="false">((E9*$D$4)/100)/F9</f>
        <v>3.47009929078014</v>
      </c>
      <c r="H9" s="27" t="n">
        <v>3</v>
      </c>
      <c r="I9" s="28" t="n">
        <f aca="false">H9*F9*100</f>
        <v>10575</v>
      </c>
      <c r="J9" s="45" t="n">
        <f aca="false">I9/$E$4</f>
        <v>0.126622443603621</v>
      </c>
      <c r="K9" s="51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33</v>
      </c>
      <c r="E10" s="24" t="n">
        <v>0.1</v>
      </c>
      <c r="F10" s="25" t="n">
        <v>9.89</v>
      </c>
      <c r="G10" s="26" t="n">
        <f aca="false">((E10*$D$4)/100)/F10</f>
        <v>12.3681496461072</v>
      </c>
      <c r="H10" s="27" t="n">
        <v>10</v>
      </c>
      <c r="I10" s="28" t="n">
        <f aca="false">H10*F10*100</f>
        <v>9890</v>
      </c>
      <c r="J10" s="45" t="n">
        <f aca="false">I10/$E$4</f>
        <v>0.118420422434025</v>
      </c>
      <c r="K10" s="51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34</v>
      </c>
      <c r="E11" s="24" t="n">
        <v>0.1</v>
      </c>
      <c r="F11" s="25" t="n">
        <v>43.47</v>
      </c>
      <c r="G11" s="26" t="n">
        <f aca="false">((E11*$D$4)/100)/F11</f>
        <v>2.81391764435243</v>
      </c>
      <c r="H11" s="27" t="n">
        <v>2</v>
      </c>
      <c r="I11" s="28" t="n">
        <f aca="false">H11*F11*100</f>
        <v>8694</v>
      </c>
      <c r="J11" s="45" t="n">
        <f aca="false">I11/$E$4</f>
        <v>0.104099813209445</v>
      </c>
      <c r="K11" s="51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35</v>
      </c>
      <c r="E12" s="24" t="n">
        <v>0.1</v>
      </c>
      <c r="F12" s="25" t="n">
        <v>29</v>
      </c>
      <c r="G12" s="26" t="n">
        <f aca="false">((E12*$D$4)/100)/F12</f>
        <v>4.21796551724138</v>
      </c>
      <c r="H12" s="27" t="n">
        <v>3</v>
      </c>
      <c r="I12" s="28" t="n">
        <f aca="false">H12*F12*100</f>
        <v>8700</v>
      </c>
      <c r="J12" s="45" t="n">
        <f aca="false">I12/$E$4</f>
        <v>0.104171655730638</v>
      </c>
      <c r="K12" s="51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17</v>
      </c>
      <c r="E13" s="24" t="n">
        <v>0.1</v>
      </c>
      <c r="F13" s="25" t="n">
        <v>18.9</v>
      </c>
      <c r="G13" s="26" t="n">
        <f aca="false">((E13*$D$4)/100)/F13</f>
        <v>6.47201058201058</v>
      </c>
      <c r="H13" s="27" t="n">
        <v>5</v>
      </c>
      <c r="I13" s="28" t="n">
        <f aca="false">H13*F13*100</f>
        <v>9450</v>
      </c>
      <c r="J13" s="45" t="n">
        <f aca="false">I13/$E$4</f>
        <v>0.113151970879831</v>
      </c>
      <c r="K13" s="51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36</v>
      </c>
      <c r="E14" s="24" t="n">
        <v>0.1</v>
      </c>
      <c r="F14" s="25" t="n">
        <v>10.76</v>
      </c>
      <c r="G14" s="26" t="n">
        <f aca="false">((E14*$D$4)/100)/F14</f>
        <v>11.3681226765799</v>
      </c>
      <c r="H14" s="27" t="n">
        <v>7</v>
      </c>
      <c r="I14" s="28" t="n">
        <f aca="false">H14*F14*100</f>
        <v>7532</v>
      </c>
      <c r="J14" s="45" t="n">
        <f aca="false">I14/$E$4</f>
        <v>0.0901863116049619</v>
      </c>
      <c r="K14" s="51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37</v>
      </c>
      <c r="E15" s="24" t="n">
        <v>0.1</v>
      </c>
      <c r="F15" s="25" t="n">
        <v>12.89</v>
      </c>
      <c r="G15" s="26" t="n">
        <f aca="false">((E15*$D$4)/100)/F15</f>
        <v>9.48960434445306</v>
      </c>
      <c r="H15" s="27" t="n">
        <v>5</v>
      </c>
      <c r="I15" s="28" t="n">
        <f aca="false">H15*F15*100</f>
        <v>6445</v>
      </c>
      <c r="J15" s="45" t="n">
        <f aca="false">I15/$E$4</f>
        <v>0.0771708415153982</v>
      </c>
      <c r="K15" s="51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38</v>
      </c>
      <c r="E16" s="24" t="n">
        <v>0.1</v>
      </c>
      <c r="F16" s="25" t="n">
        <v>22.7</v>
      </c>
      <c r="G16" s="26" t="n">
        <f aca="false">((E16*$D$4)/100)/F16</f>
        <v>5.38859030837004</v>
      </c>
      <c r="H16" s="27" t="n">
        <v>3</v>
      </c>
      <c r="I16" s="28" t="n">
        <f aca="false">H16*F16*100</f>
        <v>6810</v>
      </c>
      <c r="J16" s="45" t="n">
        <f aca="false">I16/$E$4</f>
        <v>0.0815412615546721</v>
      </c>
      <c r="K16" s="51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39</v>
      </c>
      <c r="E17" s="24" t="n">
        <v>0.1</v>
      </c>
      <c r="F17" s="25" t="n">
        <v>53.94</v>
      </c>
      <c r="G17" s="26" t="n">
        <f aca="false">((E17*$D$4)/100)/F17</f>
        <v>2.26772339636633</v>
      </c>
      <c r="H17" s="27" t="n">
        <v>1</v>
      </c>
      <c r="I17" s="28" t="n">
        <f aca="false">H17*F17*100</f>
        <v>5394</v>
      </c>
      <c r="J17" s="45" t="n">
        <f aca="false">I17/$E$4</f>
        <v>0.0645864265529958</v>
      </c>
      <c r="K17" s="51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122321</v>
      </c>
      <c r="G18" s="36"/>
      <c r="H18" s="36"/>
      <c r="I18" s="36"/>
      <c r="J18" s="35"/>
      <c r="K18" s="53" t="n">
        <f aca="false">F4</f>
        <v>127161</v>
      </c>
      <c r="L18" s="38" t="n">
        <f aca="false">(K18/F18-1)</f>
        <v>0.0395680218441641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Julho!F4</f>
        <v>127161</v>
      </c>
      <c r="E4" s="14" t="n">
        <f aca="false">IF(SUM(I8:I17)&lt;=D4,SUM(I8:I17),"VALOR ACIMA DO DISPONÍVEL")</f>
        <v>83516</v>
      </c>
      <c r="F4" s="15" t="n">
        <f aca="false">(E4*I2)+E4+(D4-E4)</f>
        <v>132001</v>
      </c>
      <c r="G4" s="3"/>
      <c r="H4" s="3"/>
      <c r="I4" s="16" t="n">
        <f aca="false">F4/100000-1</f>
        <v>0.32001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32</v>
      </c>
      <c r="E8" s="24" t="n">
        <v>0.1</v>
      </c>
      <c r="F8" s="25" t="n">
        <v>16.71</v>
      </c>
      <c r="G8" s="26" t="n">
        <f aca="false">((E8*$D$4)/100)/F8</f>
        <v>7.60987432675045</v>
      </c>
      <c r="H8" s="27" t="n">
        <v>6</v>
      </c>
      <c r="I8" s="28" t="n">
        <f aca="false">H8*F8*100</f>
        <v>10026</v>
      </c>
      <c r="J8" s="45" t="n">
        <f aca="false">I8/$E$4</f>
        <v>0.120048852914412</v>
      </c>
      <c r="K8" s="51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27</v>
      </c>
      <c r="E9" s="24" t="n">
        <v>0.1</v>
      </c>
      <c r="F9" s="25" t="n">
        <v>35.25</v>
      </c>
      <c r="G9" s="26" t="n">
        <f aca="false">((E9*$D$4)/100)/F9</f>
        <v>3.60740425531915</v>
      </c>
      <c r="H9" s="27" t="n">
        <v>3</v>
      </c>
      <c r="I9" s="28" t="n">
        <f aca="false">H9*F9*100</f>
        <v>10575</v>
      </c>
      <c r="J9" s="45" t="n">
        <f aca="false">I9/$E$4</f>
        <v>0.126622443603621</v>
      </c>
      <c r="K9" s="51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33</v>
      </c>
      <c r="E10" s="24" t="n">
        <v>0.09</v>
      </c>
      <c r="F10" s="25" t="n">
        <v>9.89</v>
      </c>
      <c r="G10" s="26" t="n">
        <f aca="false">((E10*$D$4)/100)/F10</f>
        <v>11.5717795753286</v>
      </c>
      <c r="H10" s="27" t="n">
        <v>10</v>
      </c>
      <c r="I10" s="28" t="n">
        <f aca="false">H10*F10*100</f>
        <v>9890</v>
      </c>
      <c r="J10" s="45" t="n">
        <f aca="false">I10/$E$4</f>
        <v>0.118420422434025</v>
      </c>
      <c r="K10" s="51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34</v>
      </c>
      <c r="E11" s="24" t="n">
        <v>0.09</v>
      </c>
      <c r="F11" s="25" t="n">
        <v>43.47</v>
      </c>
      <c r="G11" s="26" t="n">
        <f aca="false">((E11*$D$4)/100)/F11</f>
        <v>2.63273291925466</v>
      </c>
      <c r="H11" s="27" t="n">
        <v>2</v>
      </c>
      <c r="I11" s="28" t="n">
        <f aca="false">H11*F11*100</f>
        <v>8694</v>
      </c>
      <c r="J11" s="45" t="n">
        <f aca="false">I11/$E$4</f>
        <v>0.104099813209445</v>
      </c>
      <c r="K11" s="51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35</v>
      </c>
      <c r="E12" s="24" t="n">
        <v>0.08</v>
      </c>
      <c r="F12" s="25" t="n">
        <v>29</v>
      </c>
      <c r="G12" s="26" t="n">
        <f aca="false">((E12*$D$4)/100)/F12</f>
        <v>3.50788965517241</v>
      </c>
      <c r="H12" s="27" t="n">
        <v>3</v>
      </c>
      <c r="I12" s="28" t="n">
        <f aca="false">H12*F12*100</f>
        <v>8700</v>
      </c>
      <c r="J12" s="45" t="n">
        <f aca="false">I12/$E$4</f>
        <v>0.104171655730638</v>
      </c>
      <c r="K12" s="51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17</v>
      </c>
      <c r="E13" s="24" t="n">
        <v>0.09</v>
      </c>
      <c r="F13" s="25" t="n">
        <v>18.9</v>
      </c>
      <c r="G13" s="26" t="n">
        <f aca="false">((E13*$D$4)/100)/F13</f>
        <v>6.05528571428571</v>
      </c>
      <c r="H13" s="27" t="n">
        <v>5</v>
      </c>
      <c r="I13" s="28" t="n">
        <f aca="false">H13*F13*100</f>
        <v>9450</v>
      </c>
      <c r="J13" s="45" t="n">
        <f aca="false">I13/$E$4</f>
        <v>0.113151970879831</v>
      </c>
      <c r="K13" s="51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36</v>
      </c>
      <c r="E14" s="24" t="n">
        <v>0.07</v>
      </c>
      <c r="F14" s="25" t="n">
        <v>10.76</v>
      </c>
      <c r="G14" s="26" t="n">
        <f aca="false">((E14*$D$4)/100)/F14</f>
        <v>8.27255576208179</v>
      </c>
      <c r="H14" s="27" t="n">
        <v>7</v>
      </c>
      <c r="I14" s="28" t="n">
        <f aca="false">H14*F14*100</f>
        <v>7532</v>
      </c>
      <c r="J14" s="45" t="n">
        <f aca="false">I14/$E$4</f>
        <v>0.0901863116049619</v>
      </c>
      <c r="K14" s="51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37</v>
      </c>
      <c r="E15" s="24" t="n">
        <v>0.07</v>
      </c>
      <c r="F15" s="25" t="n">
        <v>12.89</v>
      </c>
      <c r="G15" s="26" t="n">
        <f aca="false">((E15*$D$4)/100)/F15</f>
        <v>6.9055624515128</v>
      </c>
      <c r="H15" s="27" t="n">
        <v>5</v>
      </c>
      <c r="I15" s="28" t="n">
        <f aca="false">H15*F15*100</f>
        <v>6445</v>
      </c>
      <c r="J15" s="45" t="n">
        <f aca="false">I15/$E$4</f>
        <v>0.0771708415153982</v>
      </c>
      <c r="K15" s="51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38</v>
      </c>
      <c r="E16" s="24" t="n">
        <v>0.07</v>
      </c>
      <c r="F16" s="25" t="n">
        <v>22.7</v>
      </c>
      <c r="G16" s="26" t="n">
        <f aca="false">((E16*$D$4)/100)/F16</f>
        <v>3.92126431718062</v>
      </c>
      <c r="H16" s="27" t="n">
        <v>3</v>
      </c>
      <c r="I16" s="28" t="n">
        <f aca="false">H16*F16*100</f>
        <v>6810</v>
      </c>
      <c r="J16" s="45" t="n">
        <f aca="false">I16/$E$4</f>
        <v>0.0815412615546721</v>
      </c>
      <c r="K16" s="51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39</v>
      </c>
      <c r="E17" s="24" t="n">
        <v>0.08</v>
      </c>
      <c r="F17" s="25" t="n">
        <v>53.94</v>
      </c>
      <c r="G17" s="26" t="n">
        <f aca="false">((E17*$D$4)/100)/F17</f>
        <v>1.88596218020022</v>
      </c>
      <c r="H17" s="27" t="n">
        <v>1</v>
      </c>
      <c r="I17" s="28" t="n">
        <f aca="false">H17*F17*100</f>
        <v>5394</v>
      </c>
      <c r="J17" s="45" t="n">
        <f aca="false">I17/$E$4</f>
        <v>0.0645864265529958</v>
      </c>
      <c r="K17" s="51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127161</v>
      </c>
      <c r="G18" s="36"/>
      <c r="H18" s="36"/>
      <c r="I18" s="36"/>
      <c r="J18" s="35"/>
      <c r="K18" s="53" t="n">
        <f aca="false">F4</f>
        <v>132001</v>
      </c>
      <c r="L18" s="38" t="n">
        <f aca="false">(K18/F18-1)</f>
        <v>0.0380619844134602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Agosto!F4</f>
        <v>132001</v>
      </c>
      <c r="E4" s="14" t="n">
        <f aca="false">IF(SUM(I8:I17)&lt;=D4,SUM(I8:I17),"VALOR ACIMA DO DISPONÍVEL")</f>
        <v>83516</v>
      </c>
      <c r="F4" s="15" t="n">
        <f aca="false">(E4*I2)+E4+(D4-E4)</f>
        <v>136841</v>
      </c>
      <c r="G4" s="3"/>
      <c r="H4" s="3"/>
      <c r="I4" s="16" t="n">
        <f aca="false">F4/100000-1</f>
        <v>0.36841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32</v>
      </c>
      <c r="E8" s="24" t="n">
        <v>0.1</v>
      </c>
      <c r="F8" s="25" t="n">
        <v>16.71</v>
      </c>
      <c r="G8" s="26" t="n">
        <f aca="false">((E8*$D$4)/100)/F8</f>
        <v>7.89952124476362</v>
      </c>
      <c r="H8" s="27" t="n">
        <v>6</v>
      </c>
      <c r="I8" s="28" t="n">
        <f aca="false">H8*F8*100</f>
        <v>10026</v>
      </c>
      <c r="J8" s="45" t="n">
        <f aca="false">I8/$E$4</f>
        <v>0.120048852914412</v>
      </c>
      <c r="K8" s="51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27</v>
      </c>
      <c r="E9" s="24" t="n">
        <v>0.1</v>
      </c>
      <c r="F9" s="25" t="n">
        <v>35.25</v>
      </c>
      <c r="G9" s="26" t="n">
        <f aca="false">((E9*$D$4)/100)/F9</f>
        <v>3.74470921985816</v>
      </c>
      <c r="H9" s="27" t="n">
        <v>3</v>
      </c>
      <c r="I9" s="28" t="n">
        <f aca="false">H9*F9*100</f>
        <v>10575</v>
      </c>
      <c r="J9" s="45" t="n">
        <f aca="false">I9/$E$4</f>
        <v>0.126622443603621</v>
      </c>
      <c r="K9" s="51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33</v>
      </c>
      <c r="E10" s="24" t="n">
        <v>0.09</v>
      </c>
      <c r="F10" s="25" t="n">
        <v>9.89</v>
      </c>
      <c r="G10" s="26" t="n">
        <f aca="false">((E10*$D$4)/100)/F10</f>
        <v>12.0122244691608</v>
      </c>
      <c r="H10" s="27" t="n">
        <v>10</v>
      </c>
      <c r="I10" s="28" t="n">
        <f aca="false">H10*F10*100</f>
        <v>9890</v>
      </c>
      <c r="J10" s="45" t="n">
        <f aca="false">I10/$E$4</f>
        <v>0.118420422434025</v>
      </c>
      <c r="K10" s="51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34</v>
      </c>
      <c r="E11" s="24" t="n">
        <v>0.09</v>
      </c>
      <c r="F11" s="25" t="n">
        <v>43.47</v>
      </c>
      <c r="G11" s="26" t="n">
        <f aca="false">((E11*$D$4)/100)/F11</f>
        <v>2.73293995859213</v>
      </c>
      <c r="H11" s="27" t="n">
        <v>2</v>
      </c>
      <c r="I11" s="28" t="n">
        <f aca="false">H11*F11*100</f>
        <v>8694</v>
      </c>
      <c r="J11" s="45" t="n">
        <f aca="false">I11/$E$4</f>
        <v>0.104099813209445</v>
      </c>
      <c r="K11" s="51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35</v>
      </c>
      <c r="E12" s="24" t="n">
        <v>0.08</v>
      </c>
      <c r="F12" s="25" t="n">
        <v>29</v>
      </c>
      <c r="G12" s="26" t="n">
        <f aca="false">((E12*$D$4)/100)/F12</f>
        <v>3.64140689655172</v>
      </c>
      <c r="H12" s="27" t="n">
        <v>3</v>
      </c>
      <c r="I12" s="28" t="n">
        <f aca="false">H12*F12*100</f>
        <v>8700</v>
      </c>
      <c r="J12" s="45" t="n">
        <f aca="false">I12/$E$4</f>
        <v>0.104171655730638</v>
      </c>
      <c r="K12" s="51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17</v>
      </c>
      <c r="E13" s="24" t="n">
        <v>0.09</v>
      </c>
      <c r="F13" s="25" t="n">
        <v>18.9</v>
      </c>
      <c r="G13" s="26" t="n">
        <f aca="false">((E13*$D$4)/100)/F13</f>
        <v>6.28576190476191</v>
      </c>
      <c r="H13" s="27" t="n">
        <v>5</v>
      </c>
      <c r="I13" s="28" t="n">
        <f aca="false">H13*F13*100</f>
        <v>9450</v>
      </c>
      <c r="J13" s="45" t="n">
        <f aca="false">I13/$E$4</f>
        <v>0.113151970879831</v>
      </c>
      <c r="K13" s="51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36</v>
      </c>
      <c r="E14" s="24" t="n">
        <v>0.07</v>
      </c>
      <c r="F14" s="25" t="n">
        <v>10.76</v>
      </c>
      <c r="G14" s="26" t="n">
        <f aca="false">((E14*$D$4)/100)/F14</f>
        <v>8.58742565055762</v>
      </c>
      <c r="H14" s="27" t="n">
        <v>7</v>
      </c>
      <c r="I14" s="28" t="n">
        <f aca="false">H14*F14*100</f>
        <v>7532</v>
      </c>
      <c r="J14" s="45" t="n">
        <f aca="false">I14/$E$4</f>
        <v>0.0901863116049619</v>
      </c>
      <c r="K14" s="51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37</v>
      </c>
      <c r="E15" s="24" t="n">
        <v>0.07</v>
      </c>
      <c r="F15" s="25" t="n">
        <v>12.89</v>
      </c>
      <c r="G15" s="26" t="n">
        <f aca="false">((E15*$D$4)/100)/F15</f>
        <v>7.16840186190846</v>
      </c>
      <c r="H15" s="27" t="n">
        <v>5</v>
      </c>
      <c r="I15" s="28" t="n">
        <f aca="false">H15*F15*100</f>
        <v>6445</v>
      </c>
      <c r="J15" s="45" t="n">
        <f aca="false">I15/$E$4</f>
        <v>0.0771708415153982</v>
      </c>
      <c r="K15" s="51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38</v>
      </c>
      <c r="E16" s="24" t="n">
        <v>0.07</v>
      </c>
      <c r="F16" s="25" t="n">
        <v>22.7</v>
      </c>
      <c r="G16" s="26" t="n">
        <f aca="false">((E16*$D$4)/100)/F16</f>
        <v>4.0705154185022</v>
      </c>
      <c r="H16" s="27" t="n">
        <v>3</v>
      </c>
      <c r="I16" s="28" t="n">
        <f aca="false">H16*F16*100</f>
        <v>6810</v>
      </c>
      <c r="J16" s="45" t="n">
        <f aca="false">I16/$E$4</f>
        <v>0.0815412615546721</v>
      </c>
      <c r="K16" s="51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39</v>
      </c>
      <c r="E17" s="24" t="n">
        <v>0.08</v>
      </c>
      <c r="F17" s="25" t="n">
        <v>53.94</v>
      </c>
      <c r="G17" s="26" t="n">
        <f aca="false">((E17*$D$4)/100)/F17</f>
        <v>1.95774564330738</v>
      </c>
      <c r="H17" s="27" t="n">
        <v>1</v>
      </c>
      <c r="I17" s="28" t="n">
        <f aca="false">H17*F17*100</f>
        <v>5394</v>
      </c>
      <c r="J17" s="45" t="n">
        <f aca="false">I17/$E$4</f>
        <v>0.0645864265529958</v>
      </c>
      <c r="K17" s="51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132001</v>
      </c>
      <c r="G18" s="36"/>
      <c r="H18" s="36"/>
      <c r="I18" s="36"/>
      <c r="J18" s="35"/>
      <c r="K18" s="53" t="n">
        <f aca="false">F4</f>
        <v>136841</v>
      </c>
      <c r="L18" s="38" t="n">
        <f aca="false">(K18/F18-1)</f>
        <v>0.0366663888909933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Setembro!F4</f>
        <v>136841</v>
      </c>
      <c r="E4" s="14" t="n">
        <f aca="false">IF(SUM(I8:I17)&lt;=D4,SUM(I8:I17),"VALOR ACIMA DO DISPONÍVEL")</f>
        <v>83516</v>
      </c>
      <c r="F4" s="15" t="n">
        <f aca="false">(E4*I2)+E4+(D4-E4)</f>
        <v>141681</v>
      </c>
      <c r="G4" s="3"/>
      <c r="H4" s="3"/>
      <c r="I4" s="16" t="n">
        <f aca="false">F4/100000-1</f>
        <v>0.41681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32</v>
      </c>
      <c r="E8" s="24" t="n">
        <v>0.1</v>
      </c>
      <c r="F8" s="25" t="n">
        <v>16.71</v>
      </c>
      <c r="G8" s="26" t="n">
        <f aca="false">((E8*$D$4)/100)/F8</f>
        <v>8.18916816277678</v>
      </c>
      <c r="H8" s="27" t="n">
        <v>6</v>
      </c>
      <c r="I8" s="28" t="n">
        <f aca="false">H8*F8*100</f>
        <v>10026</v>
      </c>
      <c r="J8" s="45" t="n">
        <f aca="false">I8/$E$4</f>
        <v>0.120048852914412</v>
      </c>
      <c r="K8" s="51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27</v>
      </c>
      <c r="E9" s="24" t="n">
        <v>0.1</v>
      </c>
      <c r="F9" s="25" t="n">
        <v>35.25</v>
      </c>
      <c r="G9" s="26" t="n">
        <f aca="false">((E9*$D$4)/100)/F9</f>
        <v>3.88201418439716</v>
      </c>
      <c r="H9" s="27" t="n">
        <v>3</v>
      </c>
      <c r="I9" s="28" t="n">
        <f aca="false">H9*F9*100</f>
        <v>10575</v>
      </c>
      <c r="J9" s="45" t="n">
        <f aca="false">I9/$E$4</f>
        <v>0.126622443603621</v>
      </c>
      <c r="K9" s="51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33</v>
      </c>
      <c r="E10" s="24" t="n">
        <v>0.09</v>
      </c>
      <c r="F10" s="25" t="n">
        <v>9.89</v>
      </c>
      <c r="G10" s="26" t="n">
        <f aca="false">((E10*$D$4)/100)/F10</f>
        <v>12.4526693629929</v>
      </c>
      <c r="H10" s="27" t="n">
        <v>10</v>
      </c>
      <c r="I10" s="28" t="n">
        <f aca="false">H10*F10*100</f>
        <v>9890</v>
      </c>
      <c r="J10" s="45" t="n">
        <f aca="false">I10/$E$4</f>
        <v>0.118420422434025</v>
      </c>
      <c r="K10" s="51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34</v>
      </c>
      <c r="E11" s="24" t="n">
        <v>0.09</v>
      </c>
      <c r="F11" s="25" t="n">
        <v>43.47</v>
      </c>
      <c r="G11" s="26" t="n">
        <f aca="false">((E11*$D$4)/100)/F11</f>
        <v>2.83314699792961</v>
      </c>
      <c r="H11" s="27" t="n">
        <v>2</v>
      </c>
      <c r="I11" s="28" t="n">
        <f aca="false">H11*F11*100</f>
        <v>8694</v>
      </c>
      <c r="J11" s="45" t="n">
        <f aca="false">I11/$E$4</f>
        <v>0.104099813209445</v>
      </c>
      <c r="K11" s="51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35</v>
      </c>
      <c r="E12" s="24" t="n">
        <v>0.08</v>
      </c>
      <c r="F12" s="25" t="n">
        <v>29</v>
      </c>
      <c r="G12" s="26" t="n">
        <f aca="false">((E12*$D$4)/100)/F12</f>
        <v>3.77492413793103</v>
      </c>
      <c r="H12" s="27" t="n">
        <v>3</v>
      </c>
      <c r="I12" s="28" t="n">
        <f aca="false">H12*F12*100</f>
        <v>8700</v>
      </c>
      <c r="J12" s="45" t="n">
        <f aca="false">I12/$E$4</f>
        <v>0.104171655730638</v>
      </c>
      <c r="K12" s="51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17</v>
      </c>
      <c r="E13" s="24" t="n">
        <v>0.09</v>
      </c>
      <c r="F13" s="25" t="n">
        <v>18.9</v>
      </c>
      <c r="G13" s="26" t="n">
        <f aca="false">((E13*$D$4)/100)/F13</f>
        <v>6.5162380952381</v>
      </c>
      <c r="H13" s="27" t="n">
        <v>5</v>
      </c>
      <c r="I13" s="28" t="n">
        <f aca="false">H13*F13*100</f>
        <v>9450</v>
      </c>
      <c r="J13" s="45" t="n">
        <f aca="false">I13/$E$4</f>
        <v>0.113151970879831</v>
      </c>
      <c r="K13" s="51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36</v>
      </c>
      <c r="E14" s="24" t="n">
        <v>0.07</v>
      </c>
      <c r="F14" s="25" t="n">
        <v>10.76</v>
      </c>
      <c r="G14" s="26" t="n">
        <f aca="false">((E14*$D$4)/100)/F14</f>
        <v>8.90229553903346</v>
      </c>
      <c r="H14" s="27" t="n">
        <v>7</v>
      </c>
      <c r="I14" s="28" t="n">
        <f aca="false">H14*F14*100</f>
        <v>7532</v>
      </c>
      <c r="J14" s="45" t="n">
        <f aca="false">I14/$E$4</f>
        <v>0.0901863116049619</v>
      </c>
      <c r="K14" s="51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37</v>
      </c>
      <c r="E15" s="24" t="n">
        <v>0.07</v>
      </c>
      <c r="F15" s="25" t="n">
        <v>12.89</v>
      </c>
      <c r="G15" s="26" t="n">
        <f aca="false">((E15*$D$4)/100)/F15</f>
        <v>7.43124127230411</v>
      </c>
      <c r="H15" s="27" t="n">
        <v>5</v>
      </c>
      <c r="I15" s="28" t="n">
        <f aca="false">H15*F15*100</f>
        <v>6445</v>
      </c>
      <c r="J15" s="45" t="n">
        <f aca="false">I15/$E$4</f>
        <v>0.0771708415153982</v>
      </c>
      <c r="K15" s="51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38</v>
      </c>
      <c r="E16" s="24" t="n">
        <v>0.07</v>
      </c>
      <c r="F16" s="25" t="n">
        <v>22.7</v>
      </c>
      <c r="G16" s="26" t="n">
        <f aca="false">((E16*$D$4)/100)/F16</f>
        <v>4.21976651982379</v>
      </c>
      <c r="H16" s="27" t="n">
        <v>3</v>
      </c>
      <c r="I16" s="28" t="n">
        <f aca="false">H16*F16*100</f>
        <v>6810</v>
      </c>
      <c r="J16" s="45" t="n">
        <f aca="false">I16/$E$4</f>
        <v>0.0815412615546721</v>
      </c>
      <c r="K16" s="51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39</v>
      </c>
      <c r="E17" s="24" t="n">
        <v>0.08</v>
      </c>
      <c r="F17" s="25" t="n">
        <v>53.94</v>
      </c>
      <c r="G17" s="26" t="n">
        <f aca="false">((E17*$D$4)/100)/F17</f>
        <v>2.02952910641453</v>
      </c>
      <c r="H17" s="27" t="n">
        <v>1</v>
      </c>
      <c r="I17" s="28" t="n">
        <f aca="false">H17*F17*100</f>
        <v>5394</v>
      </c>
      <c r="J17" s="45" t="n">
        <f aca="false">I17/$E$4</f>
        <v>0.0645864265529958</v>
      </c>
      <c r="K17" s="51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136841</v>
      </c>
      <c r="G18" s="36"/>
      <c r="H18" s="36"/>
      <c r="I18" s="36"/>
      <c r="J18" s="35"/>
      <c r="K18" s="53" t="n">
        <f aca="false">F4</f>
        <v>141681</v>
      </c>
      <c r="L18" s="38" t="n">
        <f aca="false">(K18/F18-1)</f>
        <v>0.0353695164460943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Outubro!F4</f>
        <v>141681</v>
      </c>
      <c r="E4" s="14" t="n">
        <f aca="false">IF(SUM(I8:I17)&lt;=D4,SUM(I8:I17),"VALOR ACIMA DO DISPONÍVEL")</f>
        <v>83516</v>
      </c>
      <c r="F4" s="15" t="n">
        <f aca="false">(E4*I2)+E4+(D4-E4)</f>
        <v>146521</v>
      </c>
      <c r="G4" s="3"/>
      <c r="H4" s="3"/>
      <c r="I4" s="16" t="n">
        <f aca="false">F4/100000-1</f>
        <v>0.46521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32</v>
      </c>
      <c r="E8" s="24" t="n">
        <v>0.1</v>
      </c>
      <c r="F8" s="25" t="n">
        <v>16.71</v>
      </c>
      <c r="G8" s="26" t="n">
        <f aca="false">((E8*$D$4)/100)/F8</f>
        <v>8.47881508078995</v>
      </c>
      <c r="H8" s="27" t="n">
        <v>6</v>
      </c>
      <c r="I8" s="28" t="n">
        <f aca="false">H8*F8*100</f>
        <v>10026</v>
      </c>
      <c r="J8" s="45" t="n">
        <f aca="false">I8/$E$4</f>
        <v>0.120048852914412</v>
      </c>
      <c r="K8" s="51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27</v>
      </c>
      <c r="E9" s="24" t="n">
        <v>0.1</v>
      </c>
      <c r="F9" s="25" t="n">
        <v>35.25</v>
      </c>
      <c r="G9" s="26" t="n">
        <f aca="false">((E9*$D$4)/100)/F9</f>
        <v>4.01931914893617</v>
      </c>
      <c r="H9" s="27" t="n">
        <v>3</v>
      </c>
      <c r="I9" s="28" t="n">
        <f aca="false">H9*F9*100</f>
        <v>10575</v>
      </c>
      <c r="J9" s="45" t="n">
        <f aca="false">I9/$E$4</f>
        <v>0.126622443603621</v>
      </c>
      <c r="K9" s="51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33</v>
      </c>
      <c r="E10" s="24" t="n">
        <v>0.1</v>
      </c>
      <c r="F10" s="25" t="n">
        <v>9.89</v>
      </c>
      <c r="G10" s="26" t="n">
        <f aca="false">((E10*$D$4)/100)/F10</f>
        <v>14.3256825075834</v>
      </c>
      <c r="H10" s="27" t="n">
        <v>10</v>
      </c>
      <c r="I10" s="28" t="n">
        <f aca="false">H10*F10*100</f>
        <v>9890</v>
      </c>
      <c r="J10" s="45" t="n">
        <f aca="false">I10/$E$4</f>
        <v>0.118420422434025</v>
      </c>
      <c r="K10" s="51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34</v>
      </c>
      <c r="E11" s="24" t="n">
        <v>0.1</v>
      </c>
      <c r="F11" s="25" t="n">
        <v>43.47</v>
      </c>
      <c r="G11" s="26" t="n">
        <f aca="false">((E11*$D$4)/100)/F11</f>
        <v>3.25928226363009</v>
      </c>
      <c r="H11" s="27" t="n">
        <v>2</v>
      </c>
      <c r="I11" s="28" t="n">
        <f aca="false">H11*F11*100</f>
        <v>8694</v>
      </c>
      <c r="J11" s="45" t="n">
        <f aca="false">I11/$E$4</f>
        <v>0.104099813209445</v>
      </c>
      <c r="K11" s="51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35</v>
      </c>
      <c r="E12" s="24" t="n">
        <v>0.1</v>
      </c>
      <c r="F12" s="25" t="n">
        <v>29</v>
      </c>
      <c r="G12" s="26" t="n">
        <f aca="false">((E12*$D$4)/100)/F12</f>
        <v>4.88555172413793</v>
      </c>
      <c r="H12" s="27" t="n">
        <v>3</v>
      </c>
      <c r="I12" s="28" t="n">
        <f aca="false">H12*F12*100</f>
        <v>8700</v>
      </c>
      <c r="J12" s="45" t="n">
        <f aca="false">I12/$E$4</f>
        <v>0.104171655730638</v>
      </c>
      <c r="K12" s="51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17</v>
      </c>
      <c r="E13" s="24" t="n">
        <v>0.1</v>
      </c>
      <c r="F13" s="25" t="n">
        <v>18.9</v>
      </c>
      <c r="G13" s="26" t="n">
        <f aca="false">((E13*$D$4)/100)/F13</f>
        <v>7.49634920634921</v>
      </c>
      <c r="H13" s="27" t="n">
        <v>5</v>
      </c>
      <c r="I13" s="28" t="n">
        <f aca="false">H13*F13*100</f>
        <v>9450</v>
      </c>
      <c r="J13" s="45" t="n">
        <f aca="false">I13/$E$4</f>
        <v>0.113151970879831</v>
      </c>
      <c r="K13" s="51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36</v>
      </c>
      <c r="E14" s="24" t="n">
        <v>0.1</v>
      </c>
      <c r="F14" s="25" t="n">
        <v>10.76</v>
      </c>
      <c r="G14" s="26" t="n">
        <f aca="false">((E14*$D$4)/100)/F14</f>
        <v>13.1673791821561</v>
      </c>
      <c r="H14" s="27" t="n">
        <v>7</v>
      </c>
      <c r="I14" s="28" t="n">
        <f aca="false">H14*F14*100</f>
        <v>7532</v>
      </c>
      <c r="J14" s="45" t="n">
        <f aca="false">I14/$E$4</f>
        <v>0.0901863116049619</v>
      </c>
      <c r="K14" s="51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37</v>
      </c>
      <c r="E15" s="24" t="n">
        <v>0.1</v>
      </c>
      <c r="F15" s="25" t="n">
        <v>12.89</v>
      </c>
      <c r="G15" s="26" t="n">
        <f aca="false">((E15*$D$4)/100)/F15</f>
        <v>10.9915438324282</v>
      </c>
      <c r="H15" s="27" t="n">
        <v>5</v>
      </c>
      <c r="I15" s="28" t="n">
        <f aca="false">H15*F15*100</f>
        <v>6445</v>
      </c>
      <c r="J15" s="45" t="n">
        <f aca="false">I15/$E$4</f>
        <v>0.0771708415153982</v>
      </c>
      <c r="K15" s="51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38</v>
      </c>
      <c r="E16" s="24" t="n">
        <v>0.1</v>
      </c>
      <c r="F16" s="25" t="n">
        <v>22.7</v>
      </c>
      <c r="G16" s="26" t="n">
        <f aca="false">((E16*$D$4)/100)/F16</f>
        <v>6.24145374449339</v>
      </c>
      <c r="H16" s="27" t="n">
        <v>3</v>
      </c>
      <c r="I16" s="28" t="n">
        <f aca="false">H16*F16*100</f>
        <v>6810</v>
      </c>
      <c r="J16" s="45" t="n">
        <f aca="false">I16/$E$4</f>
        <v>0.0815412615546721</v>
      </c>
      <c r="K16" s="51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39</v>
      </c>
      <c r="E17" s="24" t="n">
        <v>0.1</v>
      </c>
      <c r="F17" s="25" t="n">
        <v>53.94</v>
      </c>
      <c r="G17" s="26" t="n">
        <f aca="false">((E17*$D$4)/100)/F17</f>
        <v>2.62664071190211</v>
      </c>
      <c r="H17" s="27" t="n">
        <v>1</v>
      </c>
      <c r="I17" s="28" t="n">
        <f aca="false">H17*F17*100</f>
        <v>5394</v>
      </c>
      <c r="J17" s="45" t="n">
        <f aca="false">I17/$E$4</f>
        <v>0.0645864265529958</v>
      </c>
      <c r="K17" s="51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141681</v>
      </c>
      <c r="G18" s="36"/>
      <c r="H18" s="36"/>
      <c r="I18" s="36"/>
      <c r="J18" s="35"/>
      <c r="K18" s="53" t="n">
        <f aca="false">F4</f>
        <v>146521</v>
      </c>
      <c r="L18" s="38" t="n">
        <f aca="false">(K18/F18-1)</f>
        <v>0.0341612495676908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0.0415199377521799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Novembro!F4</f>
        <v>146521</v>
      </c>
      <c r="E4" s="14" t="n">
        <f aca="false">IF(SUM(I8:I17)&lt;=D4,SUM(I8:I17),"VALOR ACIMA DO DISPONÍVEL")</f>
        <v>124663</v>
      </c>
      <c r="F4" s="15" t="n">
        <f aca="false">(E4*I2)+E4+(D4-E4)</f>
        <v>151697</v>
      </c>
      <c r="G4" s="3"/>
      <c r="H4" s="3"/>
      <c r="I4" s="16" t="n">
        <f aca="false">F4/100000-1</f>
        <v>0.51697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32</v>
      </c>
      <c r="E8" s="24" t="n">
        <v>0.1</v>
      </c>
      <c r="F8" s="25" t="n">
        <v>16.71</v>
      </c>
      <c r="G8" s="26" t="n">
        <f aca="false">((E8*$D$4)/100)/F8</f>
        <v>8.76846199880311</v>
      </c>
      <c r="H8" s="27" t="n">
        <v>6</v>
      </c>
      <c r="I8" s="28" t="n">
        <f aca="false">H8*F8*100</f>
        <v>10026</v>
      </c>
      <c r="J8" s="45" t="n">
        <f aca="false">I8/$E$4</f>
        <v>0.0804248253290872</v>
      </c>
      <c r="K8" s="51" t="n">
        <v>15.86</v>
      </c>
      <c r="L8" s="30" t="n">
        <f aca="false">IFERROR((K8/F8-1)*J8,0)</f>
        <v>-0.00409102941530367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27</v>
      </c>
      <c r="E9" s="24" t="n">
        <v>0.1</v>
      </c>
      <c r="F9" s="25" t="n">
        <v>35.25</v>
      </c>
      <c r="G9" s="26" t="n">
        <f aca="false">((E9*$D$4)/100)/F9</f>
        <v>4.15662411347518</v>
      </c>
      <c r="H9" s="27" t="n">
        <v>3</v>
      </c>
      <c r="I9" s="28" t="n">
        <f aca="false">H9*F9*100</f>
        <v>10575</v>
      </c>
      <c r="J9" s="45" t="n">
        <f aca="false">I9/$E$4</f>
        <v>0.0848286981702671</v>
      </c>
      <c r="K9" s="51" t="n">
        <v>42.95</v>
      </c>
      <c r="L9" s="30" t="n">
        <f aca="false">IFERROR((K9/F9-1)*J9,0)</f>
        <v>0.0185299567634342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33</v>
      </c>
      <c r="E10" s="24" t="n">
        <v>0.1</v>
      </c>
      <c r="F10" s="25" t="n">
        <v>9.89</v>
      </c>
      <c r="G10" s="26" t="n">
        <f aca="false">((E10*$D$4)/100)/F10</f>
        <v>14.8150657229525</v>
      </c>
      <c r="H10" s="27" t="n">
        <v>13</v>
      </c>
      <c r="I10" s="28" t="n">
        <f aca="false">H10*F10*100</f>
        <v>12857</v>
      </c>
      <c r="J10" s="45" t="n">
        <f aca="false">I10/$E$4</f>
        <v>0.103134049397175</v>
      </c>
      <c r="K10" s="51" t="n">
        <v>10.19</v>
      </c>
      <c r="L10" s="30" t="n">
        <f aca="false">IFERROR((K10/F10-1)*J10,0)</f>
        <v>0.0031284342587616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34</v>
      </c>
      <c r="E11" s="24" t="n">
        <v>0.1</v>
      </c>
      <c r="F11" s="25" t="n">
        <v>43.47</v>
      </c>
      <c r="G11" s="26" t="n">
        <f aca="false">((E11*$D$4)/100)/F11</f>
        <v>3.37062341844951</v>
      </c>
      <c r="H11" s="27" t="n">
        <v>3</v>
      </c>
      <c r="I11" s="28" t="n">
        <f aca="false">H11*F11*100</f>
        <v>13041</v>
      </c>
      <c r="J11" s="45" t="n">
        <f aca="false">I11/$E$4</f>
        <v>0.104610028637206</v>
      </c>
      <c r="K11" s="51" t="n">
        <v>48.33</v>
      </c>
      <c r="L11" s="30" t="n">
        <f aca="false">IFERROR((K11/F11-1)*J11,0)</f>
        <v>0.0116955311519858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35</v>
      </c>
      <c r="E12" s="24" t="n">
        <v>0.1</v>
      </c>
      <c r="F12" s="25" t="n">
        <v>29</v>
      </c>
      <c r="G12" s="26" t="n">
        <f aca="false">((E12*$D$4)/100)/F12</f>
        <v>5.05244827586207</v>
      </c>
      <c r="H12" s="27" t="n">
        <v>4</v>
      </c>
      <c r="I12" s="28" t="n">
        <f aca="false">H12*F12*100</f>
        <v>11600</v>
      </c>
      <c r="J12" s="45" t="n">
        <f aca="false">I12/$E$4</f>
        <v>0.0930508651323969</v>
      </c>
      <c r="K12" s="51" t="n">
        <v>34.66</v>
      </c>
      <c r="L12" s="30" t="n">
        <f aca="false">IFERROR((K12/F12-1)*J12,0)</f>
        <v>0.0181609619534264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17</v>
      </c>
      <c r="E13" s="24" t="n">
        <v>0.1</v>
      </c>
      <c r="F13" s="25" t="n">
        <v>18.9</v>
      </c>
      <c r="G13" s="26" t="n">
        <f aca="false">((E13*$D$4)/100)/F13</f>
        <v>7.75243386243386</v>
      </c>
      <c r="H13" s="27" t="n">
        <v>7</v>
      </c>
      <c r="I13" s="28" t="n">
        <f aca="false">H13*F13*100</f>
        <v>13230</v>
      </c>
      <c r="J13" s="45" t="n">
        <f aca="false">I13/$E$4</f>
        <v>0.10612611600876</v>
      </c>
      <c r="K13" s="51" t="n">
        <v>19.85</v>
      </c>
      <c r="L13" s="30" t="n">
        <f aca="false">IFERROR((K13/F13-1)*J13,0)</f>
        <v>0.00533438149250381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36</v>
      </c>
      <c r="E14" s="24" t="n">
        <v>0.1</v>
      </c>
      <c r="F14" s="25" t="n">
        <v>10.76</v>
      </c>
      <c r="G14" s="26" t="n">
        <f aca="false">((E14*$D$4)/100)/F14</f>
        <v>13.6171933085502</v>
      </c>
      <c r="H14" s="27" t="n">
        <v>12</v>
      </c>
      <c r="I14" s="28" t="n">
        <f aca="false">H14*F14*100</f>
        <v>12912</v>
      </c>
      <c r="J14" s="45" t="n">
        <f aca="false">I14/$E$4</f>
        <v>0.103575238843923</v>
      </c>
      <c r="K14" s="51" t="n">
        <v>11.85</v>
      </c>
      <c r="L14" s="30" t="n">
        <f aca="false">IFERROR((K14/F14-1)*J14,0)</f>
        <v>0.0104922872063082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37</v>
      </c>
      <c r="E15" s="24" t="n">
        <v>0.1</v>
      </c>
      <c r="F15" s="25" t="n">
        <v>12.89</v>
      </c>
      <c r="G15" s="26" t="n">
        <f aca="false">((E15*$D$4)/100)/F15</f>
        <v>11.367028704422</v>
      </c>
      <c r="H15" s="27" t="n">
        <v>10</v>
      </c>
      <c r="I15" s="28" t="n">
        <f aca="false">H15*F15*100</f>
        <v>12890</v>
      </c>
      <c r="J15" s="45" t="n">
        <f aca="false">I15/$E$4</f>
        <v>0.103398763065224</v>
      </c>
      <c r="K15" s="51" t="n">
        <v>12.46</v>
      </c>
      <c r="L15" s="30" t="n">
        <f aca="false">IFERROR((K15/F15-1)*J15,0)</f>
        <v>-0.0034492993109423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38</v>
      </c>
      <c r="E16" s="24" t="n">
        <v>0.1</v>
      </c>
      <c r="F16" s="25" t="n">
        <v>22.7</v>
      </c>
      <c r="G16" s="26" t="n">
        <f aca="false">((E16*$D$4)/100)/F16</f>
        <v>6.45466960352423</v>
      </c>
      <c r="H16" s="27" t="n">
        <v>5</v>
      </c>
      <c r="I16" s="28" t="n">
        <f aca="false">H16*F16*100</f>
        <v>11350</v>
      </c>
      <c r="J16" s="45" t="n">
        <f aca="false">I16/$E$4</f>
        <v>0.0910454585562677</v>
      </c>
      <c r="K16" s="51" t="n">
        <v>21.25</v>
      </c>
      <c r="L16" s="30" t="n">
        <f aca="false">IFERROR((K16/F16-1)*J16,0)</f>
        <v>-0.0058156790707748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39</v>
      </c>
      <c r="E17" s="24" t="n">
        <v>0.1</v>
      </c>
      <c r="F17" s="25" t="n">
        <v>53.94</v>
      </c>
      <c r="G17" s="26" t="n">
        <f aca="false">((E17*$D$4)/100)/F17</f>
        <v>2.71637004078606</v>
      </c>
      <c r="H17" s="27" t="n">
        <v>3</v>
      </c>
      <c r="I17" s="28" t="n">
        <f aca="false">H17*F17*100</f>
        <v>16182</v>
      </c>
      <c r="J17" s="45" t="n">
        <f aca="false">I17/$E$4</f>
        <v>0.129805956859694</v>
      </c>
      <c r="K17" s="51" t="n">
        <v>48.76</v>
      </c>
      <c r="L17" s="30" t="n">
        <f aca="false">IFERROR((K17/F17-1)*J17,0)</f>
        <v>-0.0124656072772194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146521</v>
      </c>
      <c r="G18" s="36"/>
      <c r="H18" s="36"/>
      <c r="I18" s="36"/>
      <c r="J18" s="35"/>
      <c r="K18" s="53" t="n">
        <f aca="false">F4</f>
        <v>151697</v>
      </c>
      <c r="L18" s="38" t="n">
        <f aca="false">(K18/F18-1)</f>
        <v>0.0353259942260837</v>
      </c>
      <c r="M18" s="3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2020-06-30T21:43:12Z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