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23.png" ContentType="image/png"/>
  <Override PartName="/xl/media/image18.png" ContentType="image/png"/>
  <Override PartName="/xl/media/image24.png" ContentType="image/png"/>
  <Override PartName="/xl/media/image17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<sst xmlns="http://schemas.openxmlformats.org/spreadsheetml/2006/main" count="242" uniqueCount="32">
  <si>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</si>
  <si>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</si>
  <si>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</si>
  <si>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</si>
  <si>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</si>
  <si>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</si>
  <si>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</si>
  <si>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</si>
  <si>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</si>
  <si>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</si>
  <si>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</si>
  <si>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</si>
  <si>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</si>
  <si>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</si>
  <si>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</si>
  <si>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</si>
  <si>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</si>
  <si>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MGLU3</t>
  </si>
  <si>
    <t xml:space="preserve">BBAS3</t>
  </si>
  <si>
    <t xml:space="preserve">TAEE3</t>
  </si>
  <si>
    <t xml:space="preserve">EGIE3</t>
  </si>
  <si>
    <t xml:space="preserve">PETR4</t>
  </si>
  <si>
    <t xml:space="preserve">CARTEIRA</t>
  </si>
  <si>
    <t xml:space="preserve">      -&gt; Rentabilidade mensal da carteira</t>
  </si>
  <si>
    <t xml:space="preserve">IBOVESPA</t>
  </si>
  <si>
    <t xml:space="preserve">CSNA3</t>
  </si>
  <si>
    <t xml:space="preserve">ELET3</t>
  </si>
  <si>
    <t xml:space="preserve">yduq3</t>
  </si>
  <si>
    <t xml:space="preserve">ENBR3</t>
  </si>
  <si>
    <t xml:space="preserve">ECOR3</t>
  </si>
  <si>
    <t xml:space="preserve">ITSA4</t>
  </si>
  <si>
    <t xml:space="preserve">SANB4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</si>
</sst>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0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2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23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12" activeCellId="0" sqref="K12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0.128649138712602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99270</v>
      </c>
      <c r="F4" s="15" t="n">
        <f aca="false">(E4*I2)+E4+(D4-E4)</f>
        <v>112771</v>
      </c>
      <c r="G4" s="3"/>
      <c r="H4" s="3"/>
      <c r="I4" s="16" t="n">
        <f aca="false">F4/D4-1</f>
        <v>0.12771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17</v>
      </c>
      <c r="E8" s="23" t="n">
        <v>0.2</v>
      </c>
      <c r="F8" s="24" t="n">
        <v>49.7</v>
      </c>
      <c r="G8" s="25" t="n">
        <f aca="false">((E8*$D$4)/100)/F8</f>
        <v>4.02414486921529</v>
      </c>
      <c r="H8" s="26" t="n">
        <v>4</v>
      </c>
      <c r="I8" s="27" t="n">
        <f aca="false">H8*F8*100</f>
        <v>19880</v>
      </c>
      <c r="J8" s="28" t="n">
        <f aca="false">I8/$E$4</f>
        <v>0.200261911957288</v>
      </c>
      <c r="K8" s="29" t="n">
        <v>64.35</v>
      </c>
      <c r="L8" s="30" t="n">
        <f aca="false">IFERROR((K8/F8-1)*J8,0)</f>
        <v>0.0590309257580336</v>
      </c>
      <c r="M8" s="31" t="n">
        <f aca="false">IFERROR(L8/J8,0)</f>
        <v>0.29476861167002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18</v>
      </c>
      <c r="E9" s="23" t="n">
        <v>0.2</v>
      </c>
      <c r="F9" s="24" t="n">
        <v>28.5</v>
      </c>
      <c r="G9" s="25" t="n">
        <f aca="false">((E9*$D$4)/100)/F9</f>
        <v>7.01754385964912</v>
      </c>
      <c r="H9" s="26" t="n">
        <v>7</v>
      </c>
      <c r="I9" s="27" t="n">
        <f aca="false">H9*F9*100</f>
        <v>19950</v>
      </c>
      <c r="J9" s="28" t="n">
        <f aca="false">I9/$E$4</f>
        <v>0.200967059534603</v>
      </c>
      <c r="K9" s="29" t="n">
        <v>30.84</v>
      </c>
      <c r="L9" s="30" t="n">
        <f aca="false">IFERROR((K9/F9-1)*J9,0)</f>
        <v>0.0165004533091568</v>
      </c>
      <c r="M9" s="31" t="n">
        <f aca="false">IFERROR(L9/J9,0)</f>
        <v>0.0821052631578947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3" t="n">
        <v>0.2</v>
      </c>
      <c r="F10" s="24" t="n">
        <v>9.11</v>
      </c>
      <c r="G10" s="25" t="n">
        <f aca="false">((E10*$D$4)/100)/F10</f>
        <v>21.953896816685</v>
      </c>
      <c r="H10" s="26" t="n">
        <v>20</v>
      </c>
      <c r="I10" s="27" t="n">
        <f aca="false">H10*F10*100</f>
        <v>18220</v>
      </c>
      <c r="J10" s="28" t="n">
        <f aca="false">I10/$E$4</f>
        <v>0.183539840838118</v>
      </c>
      <c r="K10" s="29" t="n">
        <v>9.55</v>
      </c>
      <c r="L10" s="30" t="n">
        <f aca="false">IFERROR((K10/F10-1)*J10,0)</f>
        <v>0.00886471240052387</v>
      </c>
      <c r="M10" s="31" t="n">
        <f aca="false">IFERROR(L10/J10,0)</f>
        <v>0.0482985729967071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0.2</v>
      </c>
      <c r="F11" s="24" t="n">
        <v>39.12</v>
      </c>
      <c r="G11" s="25" t="n">
        <f aca="false">((E11*$D$4)/100)/F11</f>
        <v>5.11247443762781</v>
      </c>
      <c r="H11" s="26" t="n">
        <v>5</v>
      </c>
      <c r="I11" s="27" t="n">
        <f aca="false">H11*F11*100</f>
        <v>19560</v>
      </c>
      <c r="J11" s="28" t="n">
        <f aca="false">I11/$E$4</f>
        <v>0.19703838017528</v>
      </c>
      <c r="K11" s="29" t="n">
        <v>42.41</v>
      </c>
      <c r="L11" s="30" t="n">
        <f aca="false">IFERROR((K11/F11-1)*J11,0)</f>
        <v>0.0165709680668883</v>
      </c>
      <c r="M11" s="31" t="n">
        <f aca="false">IFERROR(L11/J11,0)</f>
        <v>0.0841002044989776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21</v>
      </c>
      <c r="E12" s="23" t="n">
        <v>0.2</v>
      </c>
      <c r="F12" s="24" t="n">
        <v>18.05</v>
      </c>
      <c r="G12" s="25" t="n">
        <f aca="false">((E12*$D$4)/100)/F12</f>
        <v>11.0803324099723</v>
      </c>
      <c r="H12" s="26" t="n">
        <v>12</v>
      </c>
      <c r="I12" s="27" t="n">
        <f aca="false">H12*F12*100</f>
        <v>21660</v>
      </c>
      <c r="J12" s="28" t="n">
        <f aca="false">I12/$E$4</f>
        <v>0.218192807494711</v>
      </c>
      <c r="K12" s="29" t="n">
        <v>20.34</v>
      </c>
      <c r="L12" s="30" t="n">
        <f aca="false">IFERROR((K12/F12-1)*J12,0)</f>
        <v>0.0276820791779994</v>
      </c>
      <c r="M12" s="31" t="n">
        <f aca="false">IFERROR(L12/J12,0)</f>
        <v>0.126869806094183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/>
      <c r="E13" s="23"/>
      <c r="F13" s="24"/>
      <c r="G13" s="25"/>
      <c r="H13" s="26"/>
      <c r="I13" s="27"/>
      <c r="J13" s="28"/>
      <c r="K13" s="29"/>
      <c r="L13" s="30"/>
      <c r="M13" s="3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/>
      <c r="E14" s="23"/>
      <c r="F14" s="24"/>
      <c r="G14" s="25"/>
      <c r="H14" s="26"/>
      <c r="I14" s="27"/>
      <c r="J14" s="28"/>
      <c r="K14" s="29"/>
      <c r="L14" s="30"/>
      <c r="M14" s="3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/>
      <c r="E15" s="23"/>
      <c r="F15" s="24"/>
      <c r="G15" s="25"/>
      <c r="H15" s="26"/>
      <c r="I15" s="27"/>
      <c r="J15" s="28"/>
      <c r="K15" s="29"/>
      <c r="L15" s="30"/>
      <c r="M15" s="3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/>
      <c r="E16" s="23"/>
      <c r="F16" s="24"/>
      <c r="G16" s="25"/>
      <c r="H16" s="26"/>
      <c r="I16" s="27"/>
      <c r="J16" s="28"/>
      <c r="K16" s="29"/>
      <c r="L16" s="30"/>
      <c r="M16" s="3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/>
      <c r="E17" s="23"/>
      <c r="F17" s="24"/>
      <c r="G17" s="25"/>
      <c r="H17" s="26"/>
      <c r="I17" s="27"/>
      <c r="J17" s="28"/>
      <c r="K17" s="29"/>
      <c r="L17" s="30"/>
      <c r="M17" s="3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v>100000</v>
      </c>
      <c r="G18" s="36"/>
      <c r="H18" s="36"/>
      <c r="I18" s="36"/>
      <c r="J18" s="35"/>
      <c r="K18" s="37" t="n">
        <f aca="false">F4</f>
        <v>112771</v>
      </c>
      <c r="L18" s="38" t="n">
        <f aca="false">(K18/F18-1)</f>
        <v>0.12771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80505.89</v>
      </c>
      <c r="G19" s="41"/>
      <c r="H19" s="41"/>
      <c r="I19" s="41"/>
      <c r="J19" s="42"/>
      <c r="K19" s="43" t="n">
        <v>80505.89</v>
      </c>
      <c r="L19" s="38" t="n">
        <f aca="false">(K19/F19-1)</f>
        <v>0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0.0453047953714825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112771</v>
      </c>
      <c r="E4" s="14" t="n">
        <f aca="false">IF(SUM(I8:I17)&lt;=D4,SUM(I8:I17),"VALOR ACIMA DO DISPONÍVEL")</f>
        <v>102868.36</v>
      </c>
      <c r="F4" s="15" t="n">
        <f aca="false">(E4*I2)+E4+(D4-E4)</f>
        <v>117431.43</v>
      </c>
      <c r="G4" s="3"/>
      <c r="H4" s="3"/>
      <c r="I4" s="16" t="n">
        <f aca="false">F4/100000-1</f>
        <v>0.1743143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25</v>
      </c>
      <c r="E8" s="23" t="n">
        <v>0.1</v>
      </c>
      <c r="F8" s="24" t="n">
        <v>16.71</v>
      </c>
      <c r="G8" s="25" t="n">
        <f aca="false">((E8*$D$4)/100)/F8</f>
        <v>6.74871334530221</v>
      </c>
      <c r="H8" s="26" t="n">
        <v>6.27</v>
      </c>
      <c r="I8" s="27" t="n">
        <f aca="false">H8*F8*100</f>
        <v>10477.17</v>
      </c>
      <c r="J8" s="28" t="n">
        <f aca="false">I8/$E$4</f>
        <v>0.101850267662477</v>
      </c>
      <c r="K8" s="29" t="n">
        <v>15.86</v>
      </c>
      <c r="L8" s="30" t="n">
        <f aca="false">IFERROR((K8/F8-1)*J8,0)</f>
        <v>-0.00518089332813317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26</v>
      </c>
      <c r="E9" s="23" t="n">
        <v>0.1</v>
      </c>
      <c r="F9" s="24" t="n">
        <v>35.25</v>
      </c>
      <c r="G9" s="25" t="n">
        <f aca="false">((E9*$D$4)/100)/F9</f>
        <v>3.19917730496454</v>
      </c>
      <c r="H9" s="26" t="n">
        <v>2.97</v>
      </c>
      <c r="I9" s="27" t="n">
        <f aca="false">H9*F9*100</f>
        <v>10469.25</v>
      </c>
      <c r="J9" s="28" t="n">
        <f aca="false">I9/$E$4</f>
        <v>0.101773276058839</v>
      </c>
      <c r="K9" s="29" t="n">
        <v>42.95</v>
      </c>
      <c r="L9" s="30" t="n">
        <f aca="false">IFERROR((K9/F9-1)*J9,0)</f>
        <v>0.0222313255504414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3" t="n">
        <v>0.1</v>
      </c>
      <c r="F10" s="24" t="n">
        <v>9.89</v>
      </c>
      <c r="G10" s="25" t="n">
        <f aca="false">((E10*$D$4)/100)/F10</f>
        <v>11.4025278058645</v>
      </c>
      <c r="H10" s="26" t="n">
        <v>10.6</v>
      </c>
      <c r="I10" s="27" t="n">
        <f aca="false">H10*F10*100</f>
        <v>10483.4</v>
      </c>
      <c r="J10" s="28" t="n">
        <f aca="false">I10/$E$4</f>
        <v>0.101910830502207</v>
      </c>
      <c r="K10" s="29" t="n">
        <v>10.19</v>
      </c>
      <c r="L10" s="30" t="n">
        <f aca="false">IFERROR((K10/F10-1)*J10,0)</f>
        <v>0.00309132954000625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0.1</v>
      </c>
      <c r="F11" s="24" t="n">
        <v>43.47</v>
      </c>
      <c r="G11" s="25" t="n">
        <f aca="false">((E11*$D$4)/100)/F11</f>
        <v>2.59422590292155</v>
      </c>
      <c r="H11" s="26" t="n">
        <v>2.41</v>
      </c>
      <c r="I11" s="27" t="n">
        <f aca="false">H11*F11*100</f>
        <v>10476.27</v>
      </c>
      <c r="J11" s="28" t="n">
        <f aca="false">I11/$E$4</f>
        <v>0.101841518616609</v>
      </c>
      <c r="K11" s="29" t="n">
        <v>48.33</v>
      </c>
      <c r="L11" s="30" t="n">
        <f aca="false">IFERROR((K11/F11-1)*J11,0)</f>
        <v>0.0113860082925401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27</v>
      </c>
      <c r="E12" s="23" t="n">
        <v>0.1</v>
      </c>
      <c r="F12" s="24" t="n">
        <v>29</v>
      </c>
      <c r="G12" s="25" t="n">
        <f aca="false">((E12*$D$4)/100)/F12</f>
        <v>3.88865517241379</v>
      </c>
      <c r="H12" s="26" t="n">
        <v>3.62</v>
      </c>
      <c r="I12" s="27" t="n">
        <f aca="false">H12*F12*100</f>
        <v>10498</v>
      </c>
      <c r="J12" s="28" t="n">
        <f aca="false">I12/$E$4</f>
        <v>0.102052759468509</v>
      </c>
      <c r="K12" s="29" t="n">
        <v>34.66</v>
      </c>
      <c r="L12" s="30" t="n">
        <f aca="false">IFERROR((K12/F12-1)*J12,0)</f>
        <v>0.0199178833997159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28</v>
      </c>
      <c r="E13" s="23" t="n">
        <v>0.1</v>
      </c>
      <c r="F13" s="24" t="n">
        <v>18.9</v>
      </c>
      <c r="G13" s="25" t="n">
        <f aca="false">((E13*$D$4)/100)/F13</f>
        <v>5.96671957671958</v>
      </c>
      <c r="H13" s="26" t="n">
        <v>5.55</v>
      </c>
      <c r="I13" s="27" t="n">
        <f aca="false">H13*F13*100</f>
        <v>10489.5</v>
      </c>
      <c r="J13" s="28" t="n">
        <f aca="false">I13/$E$4</f>
        <v>0.101970129590867</v>
      </c>
      <c r="K13" s="29" t="n">
        <v>19.85</v>
      </c>
      <c r="L13" s="30" t="n">
        <f aca="false">IFERROR((K13/F13-1)*J13,0)</f>
        <v>0.00512548270430288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29</v>
      </c>
      <c r="E14" s="23" t="n">
        <v>0.1</v>
      </c>
      <c r="F14" s="24" t="n">
        <v>10.76</v>
      </c>
      <c r="G14" s="25" t="n">
        <f aca="false">((E14*$D$4)/100)/F14</f>
        <v>10.4805762081784</v>
      </c>
      <c r="H14" s="26" t="n">
        <v>7.94</v>
      </c>
      <c r="I14" s="27" t="n">
        <f aca="false">H14*F14*100</f>
        <v>8543.44</v>
      </c>
      <c r="J14" s="28" t="n">
        <f aca="false">I14/$E$4</f>
        <v>0.0830521649222365</v>
      </c>
      <c r="K14" s="29" t="n">
        <v>11.85</v>
      </c>
      <c r="L14" s="30" t="n">
        <f aca="false">IFERROR((K14/F14-1)*J14,0)</f>
        <v>0.00841327692985481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30</v>
      </c>
      <c r="E15" s="23" t="n">
        <v>0.1</v>
      </c>
      <c r="F15" s="24" t="n">
        <v>12.89</v>
      </c>
      <c r="G15" s="25" t="n">
        <f aca="false">((E15*$D$4)/100)/F15</f>
        <v>8.74871993793638</v>
      </c>
      <c r="H15" s="26" t="n">
        <v>8.13</v>
      </c>
      <c r="I15" s="27" t="n">
        <f aca="false">H15*F15*100</f>
        <v>10479.57</v>
      </c>
      <c r="J15" s="28" t="n">
        <f aca="false">I15/$E$4</f>
        <v>0.101873598451458</v>
      </c>
      <c r="K15" s="29" t="n">
        <v>12.46</v>
      </c>
      <c r="L15" s="30" t="n">
        <f aca="false">IFERROR((K15/F15-1)*J15,0)</f>
        <v>-0.00339842104997105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31</v>
      </c>
      <c r="E16" s="23" t="n">
        <v>0.1</v>
      </c>
      <c r="F16" s="24" t="n">
        <v>22.7</v>
      </c>
      <c r="G16" s="25" t="n">
        <f aca="false">((E16*$D$4)/100)/F16</f>
        <v>4.96788546255507</v>
      </c>
      <c r="H16" s="26" t="n">
        <v>4.62</v>
      </c>
      <c r="I16" s="27" t="n">
        <f aca="false">H16*F16*100</f>
        <v>10487.4</v>
      </c>
      <c r="J16" s="28" t="n">
        <f aca="false">I16/$E$4</f>
        <v>0.101949715150509</v>
      </c>
      <c r="K16" s="29" t="n">
        <v>21.25</v>
      </c>
      <c r="L16" s="30" t="n">
        <f aca="false">IFERROR((K16/F16-1)*J16,0)</f>
        <v>-0.00651220647437171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18</v>
      </c>
      <c r="E17" s="23" t="n">
        <v>0.1</v>
      </c>
      <c r="F17" s="24" t="n">
        <v>53.94</v>
      </c>
      <c r="G17" s="25" t="n">
        <f aca="false">((E17*$D$4)/100)/F17</f>
        <v>2.09067482387838</v>
      </c>
      <c r="H17" s="26" t="n">
        <v>1.94</v>
      </c>
      <c r="I17" s="27" t="n">
        <f aca="false">H17*F17*100</f>
        <v>10464.36</v>
      </c>
      <c r="J17" s="28" t="n">
        <f aca="false">I17/$E$4</f>
        <v>0.10172573957629</v>
      </c>
      <c r="K17" s="29" t="n">
        <v>48.76</v>
      </c>
      <c r="L17" s="30" t="n">
        <f aca="false">IFERROR((K17/F17-1)*J17,0)</f>
        <v>-0.00976899019290285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112771</v>
      </c>
      <c r="G18" s="36"/>
      <c r="H18" s="36"/>
      <c r="I18" s="36"/>
      <c r="J18" s="35"/>
      <c r="K18" s="37" t="n">
        <f aca="false">F4</f>
        <v>117431.43</v>
      </c>
      <c r="L18" s="38" t="n">
        <f aca="false">(K18/F18-1)</f>
        <v>0.0413264935134032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Junho!F4</f>
        <v>117431.43</v>
      </c>
      <c r="E4" s="14" t="n">
        <f aca="false">IF(SUM(I8:I17)&lt;=D4,SUM(I8:I17),"VALOR ACIMA DO DISPONÍVEL")</f>
        <v>83516</v>
      </c>
      <c r="F4" s="15" t="n">
        <f aca="false">(E4*I2)+E4+(D4-E4)</f>
        <v>122271.43</v>
      </c>
      <c r="G4" s="3"/>
      <c r="H4" s="3"/>
      <c r="I4" s="16" t="n">
        <f aca="false">F4/100000-1</f>
        <v>0.2227143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25</v>
      </c>
      <c r="E8" s="23" t="n">
        <v>0.1</v>
      </c>
      <c r="F8" s="24" t="n">
        <v>16.71</v>
      </c>
      <c r="G8" s="25" t="n">
        <f aca="false">((E8*$D$4)/100)/F8</f>
        <v>7.02761400359066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26</v>
      </c>
      <c r="E9" s="23" t="n">
        <v>0.1</v>
      </c>
      <c r="F9" s="24" t="n">
        <v>35.25</v>
      </c>
      <c r="G9" s="25" t="n">
        <f aca="false">((E9*$D$4)/100)/F9</f>
        <v>3.33138808510638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3" t="n">
        <v>0.1</v>
      </c>
      <c r="F10" s="24" t="n">
        <v>9.89</v>
      </c>
      <c r="G10" s="25" t="n">
        <f aca="false">((E10*$D$4)/100)/F10</f>
        <v>11.87375429727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0.1</v>
      </c>
      <c r="F11" s="24" t="n">
        <v>43.47</v>
      </c>
      <c r="G11" s="25" t="n">
        <f aca="false">((E11*$D$4)/100)/F11</f>
        <v>2.70143616287095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27</v>
      </c>
      <c r="E12" s="23" t="n">
        <v>0.1</v>
      </c>
      <c r="F12" s="24" t="n">
        <v>29</v>
      </c>
      <c r="G12" s="25" t="n">
        <f aca="false">((E12*$D$4)/100)/F12</f>
        <v>4.04935965517241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28</v>
      </c>
      <c r="E13" s="23" t="n">
        <v>0.1</v>
      </c>
      <c r="F13" s="24" t="n">
        <v>18.9</v>
      </c>
      <c r="G13" s="25" t="n">
        <f aca="false">((E13*$D$4)/100)/F13</f>
        <v>6.21330317460318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29</v>
      </c>
      <c r="E14" s="23" t="n">
        <v>0.1</v>
      </c>
      <c r="F14" s="24" t="n">
        <v>10.76</v>
      </c>
      <c r="G14" s="25" t="n">
        <f aca="false">((E14*$D$4)/100)/F14</f>
        <v>10.9137016728625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30</v>
      </c>
      <c r="E15" s="23" t="n">
        <v>0.1</v>
      </c>
      <c r="F15" s="24" t="n">
        <v>12.89</v>
      </c>
      <c r="G15" s="25" t="n">
        <f aca="false">((E15*$D$4)/100)/F15</f>
        <v>9.1102738557021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31</v>
      </c>
      <c r="E16" s="23" t="n">
        <v>0.1</v>
      </c>
      <c r="F16" s="24" t="n">
        <v>22.7</v>
      </c>
      <c r="G16" s="25" t="n">
        <f aca="false">((E16*$D$4)/100)/F16</f>
        <v>5.17319074889868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18</v>
      </c>
      <c r="E17" s="23" t="n">
        <v>0.1</v>
      </c>
      <c r="F17" s="24" t="n">
        <v>53.94</v>
      </c>
      <c r="G17" s="25" t="n">
        <f aca="false">((E17*$D$4)/100)/F17</f>
        <v>2.17707508342603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117431.43</v>
      </c>
      <c r="G18" s="36"/>
      <c r="H18" s="36"/>
      <c r="I18" s="36"/>
      <c r="J18" s="35"/>
      <c r="K18" s="37" t="n">
        <f aca="false">F4</f>
        <v>122271.43</v>
      </c>
      <c r="L18" s="38" t="n">
        <f aca="false">(K18/F18-1)</f>
        <v>0.0412155416995264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122271.43</v>
      </c>
      <c r="E4" s="14" t="n">
        <f aca="false">IF(SUM(I8:I17)&lt;=D4,SUM(I8:I17),"VALOR ACIMA DO DISPONÍVEL")</f>
        <v>83516</v>
      </c>
      <c r="F4" s="15" t="n">
        <f aca="false">(E4*I2)+E4+(D4-E4)</f>
        <v>127111.43</v>
      </c>
      <c r="G4" s="3"/>
      <c r="H4" s="3"/>
      <c r="I4" s="16" t="n">
        <f aca="false">F4/100000-1</f>
        <v>0.2711143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25</v>
      </c>
      <c r="E8" s="23" t="n">
        <v>0.1</v>
      </c>
      <c r="F8" s="24" t="n">
        <v>16.71</v>
      </c>
      <c r="G8" s="25" t="n">
        <f aca="false">((E8*$D$4)/100)/F8</f>
        <v>7.31726092160383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26</v>
      </c>
      <c r="E9" s="23" t="n">
        <v>0.1</v>
      </c>
      <c r="F9" s="24" t="n">
        <v>35.25</v>
      </c>
      <c r="G9" s="25" t="n">
        <f aca="false">((E9*$D$4)/100)/F9</f>
        <v>3.46869304964539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3" t="n">
        <v>0.09</v>
      </c>
      <c r="F10" s="24" t="n">
        <v>9.89</v>
      </c>
      <c r="G10" s="25" t="n">
        <f aca="false">((E10*$D$4)/100)/F10</f>
        <v>11.1268237613751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0.09</v>
      </c>
      <c r="F11" s="24" t="n">
        <v>43.47</v>
      </c>
      <c r="G11" s="25" t="n">
        <f aca="false">((E11*$D$4)/100)/F11</f>
        <v>2.53149958592132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27</v>
      </c>
      <c r="E12" s="23" t="n">
        <v>0.08</v>
      </c>
      <c r="F12" s="24" t="n">
        <v>29</v>
      </c>
      <c r="G12" s="25" t="n">
        <f aca="false">((E12*$D$4)/100)/F12</f>
        <v>3.37300496551724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28</v>
      </c>
      <c r="E13" s="23" t="n">
        <v>0.09</v>
      </c>
      <c r="F13" s="24" t="n">
        <v>18.9</v>
      </c>
      <c r="G13" s="25" t="n">
        <f aca="false">((E13*$D$4)/100)/F13</f>
        <v>5.82244904761905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29</v>
      </c>
      <c r="E14" s="23" t="n">
        <v>0.07</v>
      </c>
      <c r="F14" s="24" t="n">
        <v>10.76</v>
      </c>
      <c r="G14" s="25" t="n">
        <f aca="false">((E14*$D$4)/100)/F14</f>
        <v>7.95446105947956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30</v>
      </c>
      <c r="E15" s="23" t="n">
        <v>0.07</v>
      </c>
      <c r="F15" s="24" t="n">
        <v>12.89</v>
      </c>
      <c r="G15" s="25" t="n">
        <f aca="false">((E15*$D$4)/100)/F15</f>
        <v>6.64003110938712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31</v>
      </c>
      <c r="E16" s="23" t="n">
        <v>0.07</v>
      </c>
      <c r="F16" s="24" t="n">
        <v>22.7</v>
      </c>
      <c r="G16" s="25" t="n">
        <f aca="false">((E16*$D$4)/100)/F16</f>
        <v>3.77048462555066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18</v>
      </c>
      <c r="E17" s="23" t="n">
        <v>0.08</v>
      </c>
      <c r="F17" s="24" t="n">
        <v>53.94</v>
      </c>
      <c r="G17" s="25" t="n">
        <f aca="false">((E17*$D$4)/100)/F17</f>
        <v>1.81344352984798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122271.43</v>
      </c>
      <c r="G18" s="36"/>
      <c r="H18" s="36"/>
      <c r="I18" s="36"/>
      <c r="J18" s="35"/>
      <c r="K18" s="37" t="n">
        <f aca="false">F4</f>
        <v>127111.43</v>
      </c>
      <c r="L18" s="38" t="n">
        <f aca="false">(K18/F18-1)</f>
        <v>0.0395840630963422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Agosto!F4</f>
        <v>127111.43</v>
      </c>
      <c r="E4" s="14" t="n">
        <f aca="false">IF(SUM(I8:I17)&lt;=D4,SUM(I8:I17),"VALOR ACIMA DO DISPONÍVEL")</f>
        <v>83516</v>
      </c>
      <c r="F4" s="15" t="n">
        <f aca="false">(E4*I2)+E4+(D4-E4)</f>
        <v>131951.43</v>
      </c>
      <c r="G4" s="3"/>
      <c r="H4" s="3"/>
      <c r="I4" s="16" t="n">
        <f aca="false">F4/100000-1</f>
        <v>0.3195143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25</v>
      </c>
      <c r="E8" s="23" t="n">
        <v>0.1</v>
      </c>
      <c r="F8" s="24" t="n">
        <v>16.71</v>
      </c>
      <c r="G8" s="25" t="n">
        <f aca="false">((E8*$D$4)/100)/F8</f>
        <v>7.606907839617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26</v>
      </c>
      <c r="E9" s="23" t="n">
        <v>0.1</v>
      </c>
      <c r="F9" s="24" t="n">
        <v>35.25</v>
      </c>
      <c r="G9" s="25" t="n">
        <f aca="false">((E9*$D$4)/100)/F9</f>
        <v>3.6059980141844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3" t="n">
        <v>0.09</v>
      </c>
      <c r="F10" s="24" t="n">
        <v>9.89</v>
      </c>
      <c r="G10" s="25" t="n">
        <f aca="false">((E10*$D$4)/100)/F10</f>
        <v>11.5672686552073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0.09</v>
      </c>
      <c r="F11" s="24" t="n">
        <v>43.47</v>
      </c>
      <c r="G11" s="25" t="n">
        <f aca="false">((E11*$D$4)/100)/F11</f>
        <v>2.6317066252588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27</v>
      </c>
      <c r="E12" s="23" t="n">
        <v>0.08</v>
      </c>
      <c r="F12" s="24" t="n">
        <v>29</v>
      </c>
      <c r="G12" s="25" t="n">
        <f aca="false">((E12*$D$4)/100)/F12</f>
        <v>3.50652220689655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28</v>
      </c>
      <c r="E13" s="23" t="n">
        <v>0.09</v>
      </c>
      <c r="F13" s="24" t="n">
        <v>18.9</v>
      </c>
      <c r="G13" s="25" t="n">
        <f aca="false">((E13*$D$4)/100)/F13</f>
        <v>6.05292523809524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29</v>
      </c>
      <c r="E14" s="23" t="n">
        <v>0.07</v>
      </c>
      <c r="F14" s="24" t="n">
        <v>10.76</v>
      </c>
      <c r="G14" s="25" t="n">
        <f aca="false">((E14*$D$4)/100)/F14</f>
        <v>8.26933094795539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30</v>
      </c>
      <c r="E15" s="23" t="n">
        <v>0.07</v>
      </c>
      <c r="F15" s="24" t="n">
        <v>12.89</v>
      </c>
      <c r="G15" s="25" t="n">
        <f aca="false">((E15*$D$4)/100)/F15</f>
        <v>6.90287051978278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31</v>
      </c>
      <c r="E16" s="23" t="n">
        <v>0.07</v>
      </c>
      <c r="F16" s="24" t="n">
        <v>22.7</v>
      </c>
      <c r="G16" s="25" t="n">
        <f aca="false">((E16*$D$4)/100)/F16</f>
        <v>3.91973572687225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18</v>
      </c>
      <c r="E17" s="23" t="n">
        <v>0.08</v>
      </c>
      <c r="F17" s="24" t="n">
        <v>53.94</v>
      </c>
      <c r="G17" s="25" t="n">
        <f aca="false">((E17*$D$4)/100)/F17</f>
        <v>1.88522699295514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127111.43</v>
      </c>
      <c r="G18" s="36"/>
      <c r="H18" s="36"/>
      <c r="I18" s="36"/>
      <c r="J18" s="35"/>
      <c r="K18" s="37" t="n">
        <f aca="false">F4</f>
        <v>131951.43</v>
      </c>
      <c r="L18" s="38" t="n">
        <f aca="false">(K18/F18-1)</f>
        <v>0.0380768275520147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Setembro!F4</f>
        <v>131951.43</v>
      </c>
      <c r="E4" s="14" t="n">
        <f aca="false">IF(SUM(I8:I17)&lt;=D4,SUM(I8:I17),"VALOR ACIMA DO DISPONÍVEL")</f>
        <v>83516</v>
      </c>
      <c r="F4" s="15" t="n">
        <f aca="false">(E4*I2)+E4+(D4-E4)</f>
        <v>136791.43</v>
      </c>
      <c r="G4" s="3"/>
      <c r="H4" s="3"/>
      <c r="I4" s="16" t="n">
        <f aca="false">F4/100000-1</f>
        <v>0.3679143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25</v>
      </c>
      <c r="E8" s="23" t="n">
        <v>0.1</v>
      </c>
      <c r="F8" s="24" t="n">
        <v>16.71</v>
      </c>
      <c r="G8" s="25" t="n">
        <f aca="false">((E8*$D$4)/100)/F8</f>
        <v>7.89655475763016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26</v>
      </c>
      <c r="E9" s="23" t="n">
        <v>0.1</v>
      </c>
      <c r="F9" s="24" t="n">
        <v>35.25</v>
      </c>
      <c r="G9" s="25" t="n">
        <f aca="false">((E9*$D$4)/100)/F9</f>
        <v>3.7433029787234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3" t="n">
        <v>0.09</v>
      </c>
      <c r="F10" s="24" t="n">
        <v>9.89</v>
      </c>
      <c r="G10" s="25" t="n">
        <f aca="false">((E10*$D$4)/100)/F10</f>
        <v>12.0077135490394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0.09</v>
      </c>
      <c r="F11" s="24" t="n">
        <v>43.47</v>
      </c>
      <c r="G11" s="25" t="n">
        <f aca="false">((E11*$D$4)/100)/F11</f>
        <v>2.73191366459627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27</v>
      </c>
      <c r="E12" s="23" t="n">
        <v>0.08</v>
      </c>
      <c r="F12" s="24" t="n">
        <v>29</v>
      </c>
      <c r="G12" s="25" t="n">
        <f aca="false">((E12*$D$4)/100)/F12</f>
        <v>3.64003944827586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28</v>
      </c>
      <c r="E13" s="23" t="n">
        <v>0.09</v>
      </c>
      <c r="F13" s="24" t="n">
        <v>18.9</v>
      </c>
      <c r="G13" s="25" t="n">
        <f aca="false">((E13*$D$4)/100)/F13</f>
        <v>6.28340142857143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29</v>
      </c>
      <c r="E14" s="23" t="n">
        <v>0.07</v>
      </c>
      <c r="F14" s="24" t="n">
        <v>10.76</v>
      </c>
      <c r="G14" s="25" t="n">
        <f aca="false">((E14*$D$4)/100)/F14</f>
        <v>8.58420083643123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30</v>
      </c>
      <c r="E15" s="23" t="n">
        <v>0.07</v>
      </c>
      <c r="F15" s="24" t="n">
        <v>12.89</v>
      </c>
      <c r="G15" s="25" t="n">
        <f aca="false">((E15*$D$4)/100)/F15</f>
        <v>7.16570993017843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31</v>
      </c>
      <c r="E16" s="23" t="n">
        <v>0.07</v>
      </c>
      <c r="F16" s="24" t="n">
        <v>22.7</v>
      </c>
      <c r="G16" s="25" t="n">
        <f aca="false">((E16*$D$4)/100)/F16</f>
        <v>4.06898682819383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18</v>
      </c>
      <c r="E17" s="23" t="n">
        <v>0.08</v>
      </c>
      <c r="F17" s="24" t="n">
        <v>53.94</v>
      </c>
      <c r="G17" s="25" t="n">
        <f aca="false">((E17*$D$4)/100)/F17</f>
        <v>1.95701045606229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131951.43</v>
      </c>
      <c r="G18" s="36"/>
      <c r="H18" s="36"/>
      <c r="I18" s="36"/>
      <c r="J18" s="35"/>
      <c r="K18" s="37" t="n">
        <f aca="false">F4</f>
        <v>136791.43</v>
      </c>
      <c r="L18" s="38" t="n">
        <f aca="false">(K18/F18-1)</f>
        <v>0.0366801632994806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Outubro!F4</f>
        <v>136791.43</v>
      </c>
      <c r="E4" s="14" t="n">
        <f aca="false">IF(SUM(I8:I17)&lt;=D4,SUM(I8:I17),"VALOR ACIMA DO DISPONÍVEL")</f>
        <v>83516</v>
      </c>
      <c r="F4" s="15" t="n">
        <f aca="false">(E4*I2)+E4+(D4-E4)</f>
        <v>141631.43</v>
      </c>
      <c r="G4" s="3"/>
      <c r="H4" s="3"/>
      <c r="I4" s="16" t="n">
        <f aca="false">F4/100000-1</f>
        <v>0.4163143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25</v>
      </c>
      <c r="E8" s="23" t="n">
        <v>0.1</v>
      </c>
      <c r="F8" s="24" t="n">
        <v>16.71</v>
      </c>
      <c r="G8" s="25" t="n">
        <f aca="false">((E8*$D$4)/100)/F8</f>
        <v>8.18620167564333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29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26</v>
      </c>
      <c r="E9" s="23" t="n">
        <v>0.1</v>
      </c>
      <c r="F9" s="24" t="n">
        <v>35.25</v>
      </c>
      <c r="G9" s="25" t="n">
        <f aca="false">((E9*$D$4)/100)/F9</f>
        <v>3.88060794326241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29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3" t="n">
        <v>0.1</v>
      </c>
      <c r="F10" s="24" t="n">
        <v>9.89</v>
      </c>
      <c r="G10" s="25" t="n">
        <f aca="false">((E10*$D$4)/100)/F10</f>
        <v>13.8312871587462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29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0.1</v>
      </c>
      <c r="F11" s="24" t="n">
        <v>43.47</v>
      </c>
      <c r="G11" s="25" t="n">
        <f aca="false">((E11*$D$4)/100)/F11</f>
        <v>3.14680078214861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29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27</v>
      </c>
      <c r="E12" s="23" t="n">
        <v>0.1</v>
      </c>
      <c r="F12" s="24" t="n">
        <v>29</v>
      </c>
      <c r="G12" s="25" t="n">
        <f aca="false">((E12*$D$4)/100)/F12</f>
        <v>4.71694586206897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29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28</v>
      </c>
      <c r="E13" s="23" t="n">
        <v>0.1</v>
      </c>
      <c r="F13" s="24" t="n">
        <v>18.9</v>
      </c>
      <c r="G13" s="25" t="n">
        <f aca="false">((E13*$D$4)/100)/F13</f>
        <v>7.2376417989418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29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29</v>
      </c>
      <c r="E14" s="23" t="n">
        <v>0.1</v>
      </c>
      <c r="F14" s="24" t="n">
        <v>10.76</v>
      </c>
      <c r="G14" s="25" t="n">
        <f aca="false">((E14*$D$4)/100)/F14</f>
        <v>12.7129581784387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29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30</v>
      </c>
      <c r="E15" s="23" t="n">
        <v>0.1</v>
      </c>
      <c r="F15" s="24" t="n">
        <v>12.89</v>
      </c>
      <c r="G15" s="25" t="n">
        <f aca="false">((E15*$D$4)/100)/F15</f>
        <v>10.6122133436773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29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31</v>
      </c>
      <c r="E16" s="23" t="n">
        <v>0.1</v>
      </c>
      <c r="F16" s="24" t="n">
        <v>22.7</v>
      </c>
      <c r="G16" s="25" t="n">
        <f aca="false">((E16*$D$4)/100)/F16</f>
        <v>6.02605418502203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29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18</v>
      </c>
      <c r="E17" s="23" t="n">
        <v>0.1</v>
      </c>
      <c r="F17" s="24" t="n">
        <v>53.94</v>
      </c>
      <c r="G17" s="25" t="n">
        <f aca="false">((E17*$D$4)/100)/F17</f>
        <v>2.53599239896181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29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136791.43</v>
      </c>
      <c r="G18" s="36"/>
      <c r="H18" s="36"/>
      <c r="I18" s="36"/>
      <c r="J18" s="35"/>
      <c r="K18" s="37" t="n">
        <f aca="false">F4</f>
        <v>141631.43</v>
      </c>
      <c r="L18" s="38" t="n">
        <f aca="false">(K18/F18-1)</f>
        <v>0.0353823335277657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0.0415199377521799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Novembro!F4</f>
        <v>141631.43</v>
      </c>
      <c r="E4" s="14" t="n">
        <f aca="false">IF(SUM(I8:I17)&lt;=D4,SUM(I8:I17),"VALOR ACIMA DO DISPONÍVEL")</f>
        <v>124663</v>
      </c>
      <c r="F4" s="15" t="n">
        <f aca="false">(E4*I2)+E4+(D4-E4)</f>
        <v>146807.43</v>
      </c>
      <c r="G4" s="3"/>
      <c r="H4" s="3"/>
      <c r="I4" s="16" t="n">
        <f aca="false">F4/100000-1</f>
        <v>0.4680743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25</v>
      </c>
      <c r="E8" s="23" t="n">
        <v>0.1</v>
      </c>
      <c r="F8" s="24" t="n">
        <v>16.71</v>
      </c>
      <c r="G8" s="25" t="n">
        <f aca="false">((E8*$D$4)/100)/F8</f>
        <v>8.47584859365649</v>
      </c>
      <c r="H8" s="26" t="n">
        <v>6</v>
      </c>
      <c r="I8" s="27" t="n">
        <f aca="false">H8*F8*100</f>
        <v>10026</v>
      </c>
      <c r="J8" s="28" t="n">
        <f aca="false">I8/$E$4</f>
        <v>0.0804248253290872</v>
      </c>
      <c r="K8" s="29" t="n">
        <v>15.86</v>
      </c>
      <c r="L8" s="30" t="n">
        <f aca="false">IFERROR((K8/F8-1)*J8,0)</f>
        <v>-0.00409102941530367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26</v>
      </c>
      <c r="E9" s="23" t="n">
        <v>0.1</v>
      </c>
      <c r="F9" s="24" t="n">
        <v>35.25</v>
      </c>
      <c r="G9" s="25" t="n">
        <f aca="false">((E9*$D$4)/100)/F9</f>
        <v>4.01791290780142</v>
      </c>
      <c r="H9" s="26" t="n">
        <v>3</v>
      </c>
      <c r="I9" s="27" t="n">
        <f aca="false">H9*F9*100</f>
        <v>10575</v>
      </c>
      <c r="J9" s="28" t="n">
        <f aca="false">I9/$E$4</f>
        <v>0.0848286981702671</v>
      </c>
      <c r="K9" s="29" t="n">
        <v>42.95</v>
      </c>
      <c r="L9" s="30" t="n">
        <f aca="false">IFERROR((K9/F9-1)*J9,0)</f>
        <v>0.0185299567634342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3" t="n">
        <v>0.1</v>
      </c>
      <c r="F10" s="24" t="n">
        <v>9.89</v>
      </c>
      <c r="G10" s="25" t="n">
        <f aca="false">((E10*$D$4)/100)/F10</f>
        <v>14.3206703741153</v>
      </c>
      <c r="H10" s="26" t="n">
        <v>13</v>
      </c>
      <c r="I10" s="27" t="n">
        <f aca="false">H10*F10*100</f>
        <v>12857</v>
      </c>
      <c r="J10" s="28" t="n">
        <f aca="false">I10/$E$4</f>
        <v>0.103134049397175</v>
      </c>
      <c r="K10" s="29" t="n">
        <v>10.19</v>
      </c>
      <c r="L10" s="30" t="n">
        <f aca="false">IFERROR((K10/F10-1)*J10,0)</f>
        <v>0.0031284342587616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0.1</v>
      </c>
      <c r="F11" s="24" t="n">
        <v>43.47</v>
      </c>
      <c r="G11" s="25" t="n">
        <f aca="false">((E11*$D$4)/100)/F11</f>
        <v>3.25814193696802</v>
      </c>
      <c r="H11" s="26" t="n">
        <v>3</v>
      </c>
      <c r="I11" s="27" t="n">
        <f aca="false">H11*F11*100</f>
        <v>13041</v>
      </c>
      <c r="J11" s="28" t="n">
        <f aca="false">I11/$E$4</f>
        <v>0.104610028637206</v>
      </c>
      <c r="K11" s="29" t="n">
        <v>48.33</v>
      </c>
      <c r="L11" s="30" t="n">
        <f aca="false">IFERROR((K11/F11-1)*J11,0)</f>
        <v>0.0116955311519858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27</v>
      </c>
      <c r="E12" s="23" t="n">
        <v>0.1</v>
      </c>
      <c r="F12" s="24" t="n">
        <v>29</v>
      </c>
      <c r="G12" s="25" t="n">
        <f aca="false">((E12*$D$4)/100)/F12</f>
        <v>4.8838424137931</v>
      </c>
      <c r="H12" s="26" t="n">
        <v>4</v>
      </c>
      <c r="I12" s="27" t="n">
        <f aca="false">H12*F12*100</f>
        <v>11600</v>
      </c>
      <c r="J12" s="28" t="n">
        <f aca="false">I12/$E$4</f>
        <v>0.0930508651323969</v>
      </c>
      <c r="K12" s="29" t="n">
        <v>34.66</v>
      </c>
      <c r="L12" s="30" t="n">
        <f aca="false">IFERROR((K12/F12-1)*J12,0)</f>
        <v>0.0181609619534264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28</v>
      </c>
      <c r="E13" s="23" t="n">
        <v>0.1</v>
      </c>
      <c r="F13" s="24" t="n">
        <v>18.9</v>
      </c>
      <c r="G13" s="25" t="n">
        <f aca="false">((E13*$D$4)/100)/F13</f>
        <v>7.49372645502646</v>
      </c>
      <c r="H13" s="26" t="n">
        <v>7</v>
      </c>
      <c r="I13" s="27" t="n">
        <f aca="false">H13*F13*100</f>
        <v>13230</v>
      </c>
      <c r="J13" s="28" t="n">
        <f aca="false">I13/$E$4</f>
        <v>0.10612611600876</v>
      </c>
      <c r="K13" s="29" t="n">
        <v>19.85</v>
      </c>
      <c r="L13" s="30" t="n">
        <f aca="false">IFERROR((K13/F13-1)*J13,0)</f>
        <v>0.00533438149250381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29</v>
      </c>
      <c r="E14" s="23" t="n">
        <v>0.1</v>
      </c>
      <c r="F14" s="24" t="n">
        <v>10.76</v>
      </c>
      <c r="G14" s="25" t="n">
        <f aca="false">((E14*$D$4)/100)/F14</f>
        <v>13.1627723048327</v>
      </c>
      <c r="H14" s="26" t="n">
        <v>12</v>
      </c>
      <c r="I14" s="27" t="n">
        <f aca="false">H14*F14*100</f>
        <v>12912</v>
      </c>
      <c r="J14" s="28" t="n">
        <f aca="false">I14/$E$4</f>
        <v>0.103575238843923</v>
      </c>
      <c r="K14" s="29" t="n">
        <v>11.85</v>
      </c>
      <c r="L14" s="30" t="n">
        <f aca="false">IFERROR((K14/F14-1)*J14,0)</f>
        <v>0.0104922872063082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30</v>
      </c>
      <c r="E15" s="23" t="n">
        <v>0.1</v>
      </c>
      <c r="F15" s="24" t="n">
        <v>12.89</v>
      </c>
      <c r="G15" s="25" t="n">
        <f aca="false">((E15*$D$4)/100)/F15</f>
        <v>10.9876982156711</v>
      </c>
      <c r="H15" s="26" t="n">
        <v>10</v>
      </c>
      <c r="I15" s="27" t="n">
        <f aca="false">H15*F15*100</f>
        <v>12890</v>
      </c>
      <c r="J15" s="28" t="n">
        <f aca="false">I15/$E$4</f>
        <v>0.103398763065224</v>
      </c>
      <c r="K15" s="29" t="n">
        <v>12.46</v>
      </c>
      <c r="L15" s="30" t="n">
        <f aca="false">IFERROR((K15/F15-1)*J15,0)</f>
        <v>-0.0034492993109423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31</v>
      </c>
      <c r="E16" s="23" t="n">
        <v>0.1</v>
      </c>
      <c r="F16" s="24" t="n">
        <v>22.7</v>
      </c>
      <c r="G16" s="25" t="n">
        <f aca="false">((E16*$D$4)/100)/F16</f>
        <v>6.23927004405286</v>
      </c>
      <c r="H16" s="26" t="n">
        <v>5</v>
      </c>
      <c r="I16" s="27" t="n">
        <f aca="false">H16*F16*100</f>
        <v>11350</v>
      </c>
      <c r="J16" s="28" t="n">
        <f aca="false">I16/$E$4</f>
        <v>0.0910454585562677</v>
      </c>
      <c r="K16" s="29" t="n">
        <v>21.25</v>
      </c>
      <c r="L16" s="30" t="n">
        <f aca="false">IFERROR((K16/F16-1)*J16,0)</f>
        <v>-0.0058156790707748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18</v>
      </c>
      <c r="E17" s="23" t="n">
        <v>0.1</v>
      </c>
      <c r="F17" s="24" t="n">
        <v>53.94</v>
      </c>
      <c r="G17" s="25" t="n">
        <f aca="false">((E17*$D$4)/100)/F17</f>
        <v>2.62572172784575</v>
      </c>
      <c r="H17" s="26" t="n">
        <v>3</v>
      </c>
      <c r="I17" s="27" t="n">
        <f aca="false">H17*F17*100</f>
        <v>16182</v>
      </c>
      <c r="J17" s="28" t="n">
        <f aca="false">I17/$E$4</f>
        <v>0.129805956859694</v>
      </c>
      <c r="K17" s="29" t="n">
        <v>48.76</v>
      </c>
      <c r="L17" s="30" t="n">
        <f aca="false">IFERROR((K17/F17-1)*J17,0)</f>
        <v>-0.0124656072772194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141631.43</v>
      </c>
      <c r="G18" s="36"/>
      <c r="H18" s="36"/>
      <c r="I18" s="36"/>
      <c r="J18" s="35"/>
      <c r="K18" s="37" t="n">
        <f aca="false">F4</f>
        <v>146807.43</v>
      </c>
      <c r="L18" s="38" t="n">
        <f aca="false">(K18/F18-1)</f>
        <v>0.0365455605440119</v>
      </c>
      <c r="M18" s="3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2020-05-29T21:06:56Z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