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16.png" ContentType="image/png"/>
  <Override PartName="/xl/media/image15.png" ContentType="image/png"/>
  <Override PartName="/xl/media/image10.png" ContentType="image/png"/>
  <Override PartName="/xl/media/image9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<sst xmlns="http://schemas.openxmlformats.org/spreadsheetml/2006/main" count="242" uniqueCount="34">
  <si>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</si>
  <si>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</si>
  <si>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</si>
  <si>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</si>
  <si>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</si>
  <si>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</si>
  <si>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</si>
  <si>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</si>
  <si>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</si>
  <si>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</si>
  <si>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</si>
  <si>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</si>
  <si>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</si>
  <si>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</si>
  <si>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</si>
  <si>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</si>
  <si>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</si>
  <si>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SAPR4</t>
  </si>
  <si>
    <t xml:space="preserve">VVAR3</t>
  </si>
  <si>
    <t xml:space="preserve">PETR4</t>
  </si>
  <si>
    <t xml:space="preserve">BBAS3</t>
  </si>
  <si>
    <t xml:space="preserve">VALE3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</si>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</sst>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13" activeCellId="0" sqref="K1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.14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0.160068495943246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98108</v>
      </c>
      <c r="F4" s="15" t="n">
        <f aca="false">(E4*I2)+E4+(D4-E4)</f>
        <v>115704</v>
      </c>
      <c r="G4" s="3"/>
      <c r="H4" s="3"/>
      <c r="I4" s="16" t="n">
        <f aca="false">F4/D4-1</f>
        <v>0.15704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0.25</v>
      </c>
      <c r="F8" s="23" t="n">
        <v>4.98</v>
      </c>
      <c r="G8" s="24" t="n">
        <f aca="false">((E8*$D$4)/100)/F8</f>
        <v>50.2008032128514</v>
      </c>
      <c r="H8" s="25" t="n">
        <v>45</v>
      </c>
      <c r="I8" s="26" t="n">
        <f aca="false">H8*F8*100</f>
        <v>22410</v>
      </c>
      <c r="J8" s="27" t="n">
        <f aca="false">I8/$E$4</f>
        <v>0.228421739307702</v>
      </c>
      <c r="K8" s="28" t="n">
        <v>5.32</v>
      </c>
      <c r="L8" s="29" t="n">
        <f aca="false">IFERROR((K8/F8-1)*J8,0)</f>
        <v>0.0155950585069515</v>
      </c>
      <c r="M8" s="30" t="n">
        <f aca="false">IFERROR(L8/J8,0)</f>
        <v>0.0682730923694779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0.15</v>
      </c>
      <c r="F9" s="23" t="n">
        <v>9.18</v>
      </c>
      <c r="G9" s="24" t="n">
        <f aca="false">((E9*$D$4)/100)/F9</f>
        <v>16.3398692810458</v>
      </c>
      <c r="H9" s="25" t="n">
        <v>17</v>
      </c>
      <c r="I9" s="26" t="n">
        <f aca="false">H9*F9*100</f>
        <v>15606</v>
      </c>
      <c r="J9" s="27" t="n">
        <f aca="false">I9/$E$4</f>
        <v>0.159069596770906</v>
      </c>
      <c r="K9" s="28" t="n">
        <v>12.4</v>
      </c>
      <c r="L9" s="29" t="n">
        <f aca="false">IFERROR((K9/F9-1)*J9,0)</f>
        <v>0.0557956537693155</v>
      </c>
      <c r="M9" s="30" t="n">
        <f aca="false">IFERROR(L9/J9,0)</f>
        <v>0.350762527233116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0.15</v>
      </c>
      <c r="F10" s="23" t="n">
        <v>18.05</v>
      </c>
      <c r="G10" s="24" t="n">
        <f aca="false">((E10*$D$4)/100)/F10</f>
        <v>8.31024930747922</v>
      </c>
      <c r="H10" s="25" t="n">
        <v>8</v>
      </c>
      <c r="I10" s="26" t="n">
        <f aca="false">H10*F10*100</f>
        <v>14440</v>
      </c>
      <c r="J10" s="27" t="n">
        <f aca="false">I10/$E$4</f>
        <v>0.147184735189791</v>
      </c>
      <c r="K10" s="28" t="n">
        <v>20.34</v>
      </c>
      <c r="L10" s="29" t="n">
        <f aca="false">IFERROR((K10/F10-1)*J10,0)</f>
        <v>0.0186732988135524</v>
      </c>
      <c r="M10" s="30" t="n">
        <f aca="false">IFERROR(L10/J10,0)</f>
        <v>0.126869806094183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20</v>
      </c>
      <c r="E11" s="22" t="n">
        <v>0.2</v>
      </c>
      <c r="F11" s="23" t="n">
        <v>28.5</v>
      </c>
      <c r="G11" s="24" t="n">
        <f aca="false">((E11*$D$4)/100)/F11</f>
        <v>7.01754385964912</v>
      </c>
      <c r="H11" s="25" t="n">
        <v>5</v>
      </c>
      <c r="I11" s="26" t="n">
        <f aca="false">H11*F11*100</f>
        <v>14250</v>
      </c>
      <c r="J11" s="27" t="n">
        <f aca="false">I11/$E$4</f>
        <v>0.145248093937294</v>
      </c>
      <c r="K11" s="28" t="n">
        <v>30.84</v>
      </c>
      <c r="L11" s="29" t="n">
        <f aca="false">IFERROR((K11/F11-1)*J11,0)</f>
        <v>0.0119256329759041</v>
      </c>
      <c r="M11" s="30" t="n">
        <f aca="false">IFERROR(L11/J11,0)</f>
        <v>0.0821052631578947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21</v>
      </c>
      <c r="E12" s="22" t="n">
        <v>0.25</v>
      </c>
      <c r="F12" s="23" t="n">
        <v>44.86</v>
      </c>
      <c r="G12" s="24" t="n">
        <f aca="false">((E12*$D$4)/100)/F12</f>
        <v>5.57289344627731</v>
      </c>
      <c r="H12" s="25" t="n">
        <v>7</v>
      </c>
      <c r="I12" s="26" t="n">
        <f aca="false">H12*F12*100</f>
        <v>31402</v>
      </c>
      <c r="J12" s="27" t="n">
        <f aca="false">I12/$E$4</f>
        <v>0.320075834794308</v>
      </c>
      <c r="K12" s="28" t="n">
        <v>53</v>
      </c>
      <c r="L12" s="29" t="n">
        <f aca="false">IFERROR((K12/F12-1)*J12,0)</f>
        <v>0.0580788518775228</v>
      </c>
      <c r="M12" s="30" t="n">
        <f aca="false">IFERROR(L12/J12,0)</f>
        <v>0.181453410610789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/>
      <c r="E13" s="22"/>
      <c r="F13" s="23" t="n">
        <v>0</v>
      </c>
      <c r="G13" s="24" t="e">
        <f aca="false">((E13*$D$4)/100)/F13</f>
        <v>#DIV/0!</v>
      </c>
      <c r="H13" s="25" t="n">
        <v>0</v>
      </c>
      <c r="I13" s="26" t="n">
        <f aca="false">H13*F13*100</f>
        <v>0</v>
      </c>
      <c r="J13" s="27" t="n">
        <f aca="false">I13/$E$4</f>
        <v>0</v>
      </c>
      <c r="K13" s="28"/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/>
      <c r="E14" s="22"/>
      <c r="F14" s="23" t="n">
        <v>0</v>
      </c>
      <c r="G14" s="24" t="e">
        <f aca="false">((E14*$D$4)/100)/F14</f>
        <v>#DIV/0!</v>
      </c>
      <c r="H14" s="25" t="n">
        <v>0</v>
      </c>
      <c r="I14" s="26" t="n">
        <f aca="false">H14*F14*100</f>
        <v>0</v>
      </c>
      <c r="J14" s="27" t="n">
        <f aca="false">I14/$E$4</f>
        <v>0</v>
      </c>
      <c r="K14" s="28"/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/>
      <c r="E15" s="22"/>
      <c r="F15" s="23" t="n">
        <v>0</v>
      </c>
      <c r="G15" s="24" t="e">
        <f aca="false">((E15*$D$4)/100)/F15</f>
        <v>#DIV/0!</v>
      </c>
      <c r="H15" s="25" t="n">
        <v>0</v>
      </c>
      <c r="I15" s="26" t="n">
        <f aca="false">H15*F15*100</f>
        <v>0</v>
      </c>
      <c r="J15" s="27" t="n">
        <f aca="false">I15/$E$4</f>
        <v>0</v>
      </c>
      <c r="K15" s="28"/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/>
      <c r="E16" s="22"/>
      <c r="F16" s="23" t="n">
        <v>0</v>
      </c>
      <c r="G16" s="24" t="e">
        <f aca="false">((E16*$D$4)/100)/F16</f>
        <v>#DIV/0!</v>
      </c>
      <c r="H16" s="25" t="n">
        <v>0</v>
      </c>
      <c r="I16" s="26" t="n">
        <f aca="false">H16*F16*100</f>
        <v>0</v>
      </c>
      <c r="J16" s="27" t="n">
        <f aca="false">I16/$E$4</f>
        <v>0</v>
      </c>
      <c r="K16" s="28"/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/>
      <c r="E17" s="22"/>
      <c r="F17" s="23" t="n">
        <v>0</v>
      </c>
      <c r="G17" s="24" t="e">
        <f aca="false">((E17*$D$4)/100)/F17</f>
        <v>#DIV/0!</v>
      </c>
      <c r="H17" s="25" t="n">
        <v>0</v>
      </c>
      <c r="I17" s="26" t="n">
        <f aca="false">H17*F17*100</f>
        <v>0</v>
      </c>
      <c r="J17" s="27" t="n">
        <f aca="false">I17/$E$4</f>
        <v>0</v>
      </c>
      <c r="K17" s="28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115704</v>
      </c>
      <c r="L18" s="38" t="n">
        <f aca="false">(K18/F18-1)</f>
        <v>0.15704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115704</v>
      </c>
      <c r="E4" s="14" t="n">
        <f aca="false">IF(SUM(I8:I17)&lt;=D4,SUM(I8:I17),"VALOR ACIMA DO DISPONÍVEL")</f>
        <v>102868.36</v>
      </c>
      <c r="F4" s="15" t="n">
        <f aca="false">(E4*I2)+E4+(D4-E4)</f>
        <v>120364.43</v>
      </c>
      <c r="G4" s="3"/>
      <c r="H4" s="3"/>
      <c r="I4" s="16" t="n">
        <f aca="false">F4/100000-1</f>
        <v>0.2036443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25</v>
      </c>
      <c r="E8" s="22" t="n">
        <v>0.1</v>
      </c>
      <c r="F8" s="23" t="n">
        <v>16.71</v>
      </c>
      <c r="G8" s="24" t="n">
        <f aca="false">((E8*$D$4)/100)/F8</f>
        <v>6.92423698384201</v>
      </c>
      <c r="H8" s="25" t="n">
        <v>6.27</v>
      </c>
      <c r="I8" s="26" t="n">
        <f aca="false">H8*F8*100</f>
        <v>10477.17</v>
      </c>
      <c r="J8" s="27" t="n">
        <f aca="false">I8/$E$4</f>
        <v>0.101850267662477</v>
      </c>
      <c r="K8" s="28" t="n">
        <v>15.86</v>
      </c>
      <c r="L8" s="29" t="n">
        <f aca="false">IFERROR((K8/F8-1)*J8,0)</f>
        <v>-0.00518089332813317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26</v>
      </c>
      <c r="E9" s="22" t="n">
        <v>0.1</v>
      </c>
      <c r="F9" s="23" t="n">
        <v>35.25</v>
      </c>
      <c r="G9" s="24" t="n">
        <f aca="false">((E9*$D$4)/100)/F9</f>
        <v>3.2823829787234</v>
      </c>
      <c r="H9" s="25" t="n">
        <v>2.97</v>
      </c>
      <c r="I9" s="26" t="n">
        <f aca="false">H9*F9*100</f>
        <v>10469.25</v>
      </c>
      <c r="J9" s="27" t="n">
        <f aca="false">I9/$E$4</f>
        <v>0.101773276058839</v>
      </c>
      <c r="K9" s="28" t="n">
        <v>42.95</v>
      </c>
      <c r="L9" s="29" t="n">
        <f aca="false">IFERROR((K9/F9-1)*J9,0)</f>
        <v>0.0222313255504414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27</v>
      </c>
      <c r="E10" s="22" t="n">
        <v>0.1</v>
      </c>
      <c r="F10" s="23" t="n">
        <v>9.89</v>
      </c>
      <c r="G10" s="24" t="n">
        <f aca="false">((E10*$D$4)/100)/F10</f>
        <v>11.6990899898888</v>
      </c>
      <c r="H10" s="25" t="n">
        <v>10.6</v>
      </c>
      <c r="I10" s="26" t="n">
        <f aca="false">H10*F10*100</f>
        <v>10483.4</v>
      </c>
      <c r="J10" s="27" t="n">
        <f aca="false">I10/$E$4</f>
        <v>0.101910830502207</v>
      </c>
      <c r="K10" s="28" t="n">
        <v>10.19</v>
      </c>
      <c r="L10" s="29" t="n">
        <f aca="false">IFERROR((K10/F10-1)*J10,0)</f>
        <v>0.00309132954000625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28</v>
      </c>
      <c r="E11" s="22" t="n">
        <v>0.1</v>
      </c>
      <c r="F11" s="23" t="n">
        <v>43.47</v>
      </c>
      <c r="G11" s="24" t="n">
        <f aca="false">((E11*$D$4)/100)/F11</f>
        <v>2.66169772256729</v>
      </c>
      <c r="H11" s="25" t="n">
        <v>2.41</v>
      </c>
      <c r="I11" s="26" t="n">
        <f aca="false">H11*F11*100</f>
        <v>10476.27</v>
      </c>
      <c r="J11" s="27" t="n">
        <f aca="false">I11/$E$4</f>
        <v>0.101841518616609</v>
      </c>
      <c r="K11" s="28" t="n">
        <v>48.33</v>
      </c>
      <c r="L11" s="29" t="n">
        <f aca="false">IFERROR((K11/F11-1)*J11,0)</f>
        <v>0.0113860082925401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29</v>
      </c>
      <c r="E12" s="22" t="n">
        <v>0.1</v>
      </c>
      <c r="F12" s="23" t="n">
        <v>29</v>
      </c>
      <c r="G12" s="24" t="n">
        <f aca="false">((E12*$D$4)/100)/F12</f>
        <v>3.98979310344828</v>
      </c>
      <c r="H12" s="25" t="n">
        <v>3.62</v>
      </c>
      <c r="I12" s="26" t="n">
        <f aca="false">H12*F12*100</f>
        <v>10498</v>
      </c>
      <c r="J12" s="27" t="n">
        <f aca="false">I12/$E$4</f>
        <v>0.102052759468509</v>
      </c>
      <c r="K12" s="28" t="n">
        <v>34.66</v>
      </c>
      <c r="L12" s="29" t="n">
        <f aca="false">IFERROR((K12/F12-1)*J12,0)</f>
        <v>0.0199178833997159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30</v>
      </c>
      <c r="E13" s="22" t="n">
        <v>0.1</v>
      </c>
      <c r="F13" s="23" t="n">
        <v>18.9</v>
      </c>
      <c r="G13" s="24" t="n">
        <f aca="false">((E13*$D$4)/100)/F13</f>
        <v>6.12190476190476</v>
      </c>
      <c r="H13" s="25" t="n">
        <v>5.55</v>
      </c>
      <c r="I13" s="26" t="n">
        <f aca="false">H13*F13*100</f>
        <v>10489.5</v>
      </c>
      <c r="J13" s="27" t="n">
        <f aca="false">I13/$E$4</f>
        <v>0.101970129590867</v>
      </c>
      <c r="K13" s="28" t="n">
        <v>19.85</v>
      </c>
      <c r="L13" s="29" t="n">
        <f aca="false">IFERROR((K13/F13-1)*J13,0)</f>
        <v>0.00512548270430288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0.1</v>
      </c>
      <c r="F14" s="23" t="n">
        <v>10.76</v>
      </c>
      <c r="G14" s="24" t="n">
        <f aca="false">((E14*$D$4)/100)/F14</f>
        <v>10.7531598513011</v>
      </c>
      <c r="H14" s="25" t="n">
        <v>7.94</v>
      </c>
      <c r="I14" s="26" t="n">
        <f aca="false">H14*F14*100</f>
        <v>8543.44</v>
      </c>
      <c r="J14" s="27" t="n">
        <f aca="false">I14/$E$4</f>
        <v>0.0830521649222365</v>
      </c>
      <c r="K14" s="28" t="n">
        <v>11.85</v>
      </c>
      <c r="L14" s="29" t="n">
        <f aca="false">IFERROR((K14/F14-1)*J14,0)</f>
        <v>0.00841327692985481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0.1</v>
      </c>
      <c r="F15" s="23" t="n">
        <v>12.89</v>
      </c>
      <c r="G15" s="24" t="n">
        <f aca="false">((E15*$D$4)/100)/F15</f>
        <v>8.97626066718386</v>
      </c>
      <c r="H15" s="25" t="n">
        <v>8.13</v>
      </c>
      <c r="I15" s="26" t="n">
        <f aca="false">H15*F15*100</f>
        <v>10479.57</v>
      </c>
      <c r="J15" s="27" t="n">
        <f aca="false">I15/$E$4</f>
        <v>0.101873598451458</v>
      </c>
      <c r="K15" s="28" t="n">
        <v>12.46</v>
      </c>
      <c r="L15" s="29" t="n">
        <f aca="false">IFERROR((K15/F15-1)*J15,0)</f>
        <v>-0.00339842104997105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0.1</v>
      </c>
      <c r="F16" s="23" t="n">
        <v>22.7</v>
      </c>
      <c r="G16" s="24" t="n">
        <f aca="false">((E16*$D$4)/100)/F16</f>
        <v>5.09709251101322</v>
      </c>
      <c r="H16" s="25" t="n">
        <v>4.62</v>
      </c>
      <c r="I16" s="26" t="n">
        <f aca="false">H16*F16*100</f>
        <v>10487.4</v>
      </c>
      <c r="J16" s="27" t="n">
        <f aca="false">I16/$E$4</f>
        <v>0.101949715150509</v>
      </c>
      <c r="K16" s="28" t="n">
        <v>21.25</v>
      </c>
      <c r="L16" s="29" t="n">
        <f aca="false">IFERROR((K16/F16-1)*J16,0)</f>
        <v>-0.00651220647437171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0.1</v>
      </c>
      <c r="F17" s="23" t="n">
        <v>53.94</v>
      </c>
      <c r="G17" s="24" t="n">
        <f aca="false">((E17*$D$4)/100)/F17</f>
        <v>2.14505005561735</v>
      </c>
      <c r="H17" s="25" t="n">
        <v>1.94</v>
      </c>
      <c r="I17" s="26" t="n">
        <f aca="false">H17*F17*100</f>
        <v>10464.36</v>
      </c>
      <c r="J17" s="27" t="n">
        <f aca="false">I17/$E$4</f>
        <v>0.10172573957629</v>
      </c>
      <c r="K17" s="28" t="n">
        <v>48.76</v>
      </c>
      <c r="L17" s="29" t="n">
        <f aca="false">IFERROR((K17/F17-1)*J17,0)</f>
        <v>-0.00976899019290285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115704</v>
      </c>
      <c r="G18" s="36"/>
      <c r="H18" s="36"/>
      <c r="I18" s="36"/>
      <c r="J18" s="35"/>
      <c r="K18" s="37" t="n">
        <f aca="false">F4</f>
        <v>120364.43</v>
      </c>
      <c r="L18" s="38" t="n">
        <f aca="false">(K18/F18-1)</f>
        <v>0.0402789013344396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120364.43</v>
      </c>
      <c r="E4" s="14" t="n">
        <f aca="false">IF(SUM(I8:I17)&lt;=D4,SUM(I8:I17),"VALOR ACIMA DO DISPONÍVEL")</f>
        <v>83516</v>
      </c>
      <c r="F4" s="15" t="n">
        <f aca="false">(E4*I2)+E4+(D4-E4)</f>
        <v>125204.43</v>
      </c>
      <c r="G4" s="3"/>
      <c r="H4" s="3"/>
      <c r="I4" s="16" t="n">
        <f aca="false">F4/100000-1</f>
        <v>0.2520443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25</v>
      </c>
      <c r="E8" s="22" t="n">
        <v>0.1</v>
      </c>
      <c r="F8" s="23" t="n">
        <v>16.71</v>
      </c>
      <c r="G8" s="24" t="n">
        <f aca="false">((E8*$D$4)/100)/F8</f>
        <v>7.20313764213046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26</v>
      </c>
      <c r="E9" s="22" t="n">
        <v>0.1</v>
      </c>
      <c r="F9" s="23" t="n">
        <v>35.25</v>
      </c>
      <c r="G9" s="24" t="n">
        <f aca="false">((E9*$D$4)/100)/F9</f>
        <v>3.41459375886525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27</v>
      </c>
      <c r="E10" s="22" t="n">
        <v>0.1</v>
      </c>
      <c r="F10" s="23" t="n">
        <v>9.89</v>
      </c>
      <c r="G10" s="24" t="n">
        <f aca="false">((E10*$D$4)/100)/F10</f>
        <v>12.1703164812942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28</v>
      </c>
      <c r="E11" s="22" t="n">
        <v>0.1</v>
      </c>
      <c r="F11" s="23" t="n">
        <v>43.47</v>
      </c>
      <c r="G11" s="24" t="n">
        <f aca="false">((E11*$D$4)/100)/F11</f>
        <v>2.76890798251668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29</v>
      </c>
      <c r="E12" s="22" t="n">
        <v>0.1</v>
      </c>
      <c r="F12" s="23" t="n">
        <v>29</v>
      </c>
      <c r="G12" s="24" t="n">
        <f aca="false">((E12*$D$4)/100)/F12</f>
        <v>4.1504975862069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30</v>
      </c>
      <c r="E13" s="22" t="n">
        <v>0.1</v>
      </c>
      <c r="F13" s="23" t="n">
        <v>18.9</v>
      </c>
      <c r="G13" s="24" t="n">
        <f aca="false">((E13*$D$4)/100)/F13</f>
        <v>6.36848835978836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0.1</v>
      </c>
      <c r="F14" s="23" t="n">
        <v>10.76</v>
      </c>
      <c r="G14" s="24" t="n">
        <f aca="false">((E14*$D$4)/100)/F14</f>
        <v>11.1862853159851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0.1</v>
      </c>
      <c r="F15" s="23" t="n">
        <v>12.89</v>
      </c>
      <c r="G15" s="24" t="n">
        <f aca="false">((E15*$D$4)/100)/F15</f>
        <v>9.33781458494957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0.1</v>
      </c>
      <c r="F16" s="23" t="n">
        <v>22.7</v>
      </c>
      <c r="G16" s="24" t="n">
        <f aca="false">((E16*$D$4)/100)/F16</f>
        <v>5.30239779735683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0.1</v>
      </c>
      <c r="F17" s="23" t="n">
        <v>53.94</v>
      </c>
      <c r="G17" s="24" t="n">
        <f aca="false">((E17*$D$4)/100)/F17</f>
        <v>2.231450315165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120364.43</v>
      </c>
      <c r="G18" s="36"/>
      <c r="H18" s="36"/>
      <c r="I18" s="36"/>
      <c r="J18" s="35"/>
      <c r="K18" s="37" t="n">
        <f aca="false">F4</f>
        <v>125204.43</v>
      </c>
      <c r="L18" s="38" t="n">
        <f aca="false">(K18/F18-1)</f>
        <v>0.0402112152236338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125204.43</v>
      </c>
      <c r="E4" s="14" t="n">
        <f aca="false">IF(SUM(I8:I17)&lt;=D4,SUM(I8:I17),"VALOR ACIMA DO DISPONÍVEL")</f>
        <v>83516</v>
      </c>
      <c r="F4" s="15" t="n">
        <f aca="false">(E4*I2)+E4+(D4-E4)</f>
        <v>130044.43</v>
      </c>
      <c r="G4" s="3"/>
      <c r="H4" s="3"/>
      <c r="I4" s="16" t="n">
        <f aca="false">F4/100000-1</f>
        <v>0.3004443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25</v>
      </c>
      <c r="E8" s="22" t="n">
        <v>0.1</v>
      </c>
      <c r="F8" s="23" t="n">
        <v>16.71</v>
      </c>
      <c r="G8" s="24" t="n">
        <f aca="false">((E8*$D$4)/100)/F8</f>
        <v>7.49278456014363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26</v>
      </c>
      <c r="E9" s="22" t="n">
        <v>0.1</v>
      </c>
      <c r="F9" s="23" t="n">
        <v>35.25</v>
      </c>
      <c r="G9" s="24" t="n">
        <f aca="false">((E9*$D$4)/100)/F9</f>
        <v>3.55189872340426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27</v>
      </c>
      <c r="E10" s="22" t="n">
        <v>0.09</v>
      </c>
      <c r="F10" s="23" t="n">
        <v>9.89</v>
      </c>
      <c r="G10" s="24" t="n">
        <f aca="false">((E10*$D$4)/100)/F10</f>
        <v>11.393729726997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28</v>
      </c>
      <c r="E11" s="22" t="n">
        <v>0.09</v>
      </c>
      <c r="F11" s="23" t="n">
        <v>43.47</v>
      </c>
      <c r="G11" s="24" t="n">
        <f aca="false">((E11*$D$4)/100)/F11</f>
        <v>2.59222422360248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29</v>
      </c>
      <c r="E12" s="22" t="n">
        <v>0.08</v>
      </c>
      <c r="F12" s="23" t="n">
        <v>29</v>
      </c>
      <c r="G12" s="24" t="n">
        <f aca="false">((E12*$D$4)/100)/F12</f>
        <v>3.45391531034483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30</v>
      </c>
      <c r="E13" s="22" t="n">
        <v>0.09</v>
      </c>
      <c r="F13" s="23" t="n">
        <v>18.9</v>
      </c>
      <c r="G13" s="24" t="n">
        <f aca="false">((E13*$D$4)/100)/F13</f>
        <v>5.96211571428572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0.07</v>
      </c>
      <c r="F14" s="23" t="n">
        <v>10.76</v>
      </c>
      <c r="G14" s="24" t="n">
        <f aca="false">((E14*$D$4)/100)/F14</f>
        <v>8.14526960966543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0.07</v>
      </c>
      <c r="F15" s="23" t="n">
        <v>12.89</v>
      </c>
      <c r="G15" s="24" t="n">
        <f aca="false">((E15*$D$4)/100)/F15</f>
        <v>6.79930961986036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0.07</v>
      </c>
      <c r="F16" s="23" t="n">
        <v>22.7</v>
      </c>
      <c r="G16" s="24" t="n">
        <f aca="false">((E16*$D$4)/100)/F16</f>
        <v>3.86092955947137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0.08</v>
      </c>
      <c r="F17" s="23" t="n">
        <v>53.94</v>
      </c>
      <c r="G17" s="24" t="n">
        <f aca="false">((E17*$D$4)/100)/F17</f>
        <v>1.85694371523915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125204.43</v>
      </c>
      <c r="G18" s="36"/>
      <c r="H18" s="36"/>
      <c r="I18" s="36"/>
      <c r="J18" s="35"/>
      <c r="K18" s="37" t="n">
        <f aca="false">F4</f>
        <v>130044.43</v>
      </c>
      <c r="L18" s="38" t="n">
        <f aca="false">(K18/F18-1)</f>
        <v>0.0386567791570953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130044.43</v>
      </c>
      <c r="E4" s="14" t="n">
        <f aca="false">IF(SUM(I8:I17)&lt;=D4,SUM(I8:I17),"VALOR ACIMA DO DISPONÍVEL")</f>
        <v>83516</v>
      </c>
      <c r="F4" s="15" t="n">
        <f aca="false">(E4*I2)+E4+(D4-E4)</f>
        <v>134884.43</v>
      </c>
      <c r="G4" s="3"/>
      <c r="H4" s="3"/>
      <c r="I4" s="16" t="n">
        <f aca="false">F4/100000-1</f>
        <v>0.3488443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25</v>
      </c>
      <c r="E8" s="22" t="n">
        <v>0.1</v>
      </c>
      <c r="F8" s="23" t="n">
        <v>16.71</v>
      </c>
      <c r="G8" s="24" t="n">
        <f aca="false">((E8*$D$4)/100)/F8</f>
        <v>7.78243147815679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26</v>
      </c>
      <c r="E9" s="22" t="n">
        <v>0.1</v>
      </c>
      <c r="F9" s="23" t="n">
        <v>35.25</v>
      </c>
      <c r="G9" s="24" t="n">
        <f aca="false">((E9*$D$4)/100)/F9</f>
        <v>3.68920368794326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27</v>
      </c>
      <c r="E10" s="22" t="n">
        <v>0.09</v>
      </c>
      <c r="F10" s="23" t="n">
        <v>9.89</v>
      </c>
      <c r="G10" s="24" t="n">
        <f aca="false">((E10*$D$4)/100)/F10</f>
        <v>11.8341746208291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28</v>
      </c>
      <c r="E11" s="22" t="n">
        <v>0.09</v>
      </c>
      <c r="F11" s="23" t="n">
        <v>43.47</v>
      </c>
      <c r="G11" s="24" t="n">
        <f aca="false">((E11*$D$4)/100)/F11</f>
        <v>2.69243126293996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29</v>
      </c>
      <c r="E12" s="22" t="n">
        <v>0.08</v>
      </c>
      <c r="F12" s="23" t="n">
        <v>29</v>
      </c>
      <c r="G12" s="24" t="n">
        <f aca="false">((E12*$D$4)/100)/F12</f>
        <v>3.58743255172414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30</v>
      </c>
      <c r="E13" s="22" t="n">
        <v>0.09</v>
      </c>
      <c r="F13" s="23" t="n">
        <v>18.9</v>
      </c>
      <c r="G13" s="24" t="n">
        <f aca="false">((E13*$D$4)/100)/F13</f>
        <v>6.19259190476191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0.07</v>
      </c>
      <c r="F14" s="23" t="n">
        <v>10.76</v>
      </c>
      <c r="G14" s="24" t="n">
        <f aca="false">((E14*$D$4)/100)/F14</f>
        <v>8.46013949814126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0.07</v>
      </c>
      <c r="F15" s="23" t="n">
        <v>12.89</v>
      </c>
      <c r="G15" s="24" t="n">
        <f aca="false">((E15*$D$4)/100)/F15</f>
        <v>7.06214903025601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0.07</v>
      </c>
      <c r="F16" s="23" t="n">
        <v>22.7</v>
      </c>
      <c r="G16" s="24" t="n">
        <f aca="false">((E16*$D$4)/100)/F16</f>
        <v>4.01018066079295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0.08</v>
      </c>
      <c r="F17" s="23" t="n">
        <v>53.94</v>
      </c>
      <c r="G17" s="24" t="n">
        <f aca="false">((E17*$D$4)/100)/F17</f>
        <v>1.92872717834631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130044.43</v>
      </c>
      <c r="G18" s="36"/>
      <c r="H18" s="36"/>
      <c r="I18" s="36"/>
      <c r="J18" s="35"/>
      <c r="K18" s="37" t="n">
        <f aca="false">F4</f>
        <v>134884.43</v>
      </c>
      <c r="L18" s="38" t="n">
        <f aca="false">(K18/F18-1)</f>
        <v>0.0372180492467074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134884.43</v>
      </c>
      <c r="E4" s="14" t="n">
        <f aca="false">IF(SUM(I8:I17)&lt;=D4,SUM(I8:I17),"VALOR ACIMA DO DISPONÍVEL")</f>
        <v>83516</v>
      </c>
      <c r="F4" s="15" t="n">
        <f aca="false">(E4*I2)+E4+(D4-E4)</f>
        <v>139724.43</v>
      </c>
      <c r="G4" s="3"/>
      <c r="H4" s="3"/>
      <c r="I4" s="16" t="n">
        <f aca="false">F4/100000-1</f>
        <v>0.3972443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25</v>
      </c>
      <c r="E8" s="22" t="n">
        <v>0.1</v>
      </c>
      <c r="F8" s="23" t="n">
        <v>16.71</v>
      </c>
      <c r="G8" s="24" t="n">
        <f aca="false">((E8*$D$4)/100)/F8</f>
        <v>8.07207839616996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26</v>
      </c>
      <c r="E9" s="22" t="n">
        <v>0.1</v>
      </c>
      <c r="F9" s="23" t="n">
        <v>35.25</v>
      </c>
      <c r="G9" s="24" t="n">
        <f aca="false">((E9*$D$4)/100)/F9</f>
        <v>3.82650865248227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27</v>
      </c>
      <c r="E10" s="22" t="n">
        <v>0.09</v>
      </c>
      <c r="F10" s="23" t="n">
        <v>9.89</v>
      </c>
      <c r="G10" s="24" t="n">
        <f aca="false">((E10*$D$4)/100)/F10</f>
        <v>12.2746195146613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28</v>
      </c>
      <c r="E11" s="22" t="n">
        <v>0.09</v>
      </c>
      <c r="F11" s="23" t="n">
        <v>43.47</v>
      </c>
      <c r="G11" s="24" t="n">
        <f aca="false">((E11*$D$4)/100)/F11</f>
        <v>2.79263830227743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29</v>
      </c>
      <c r="E12" s="22" t="n">
        <v>0.08</v>
      </c>
      <c r="F12" s="23" t="n">
        <v>29</v>
      </c>
      <c r="G12" s="24" t="n">
        <f aca="false">((E12*$D$4)/100)/F12</f>
        <v>3.72094979310345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30</v>
      </c>
      <c r="E13" s="22" t="n">
        <v>0.09</v>
      </c>
      <c r="F13" s="23" t="n">
        <v>18.9</v>
      </c>
      <c r="G13" s="24" t="n">
        <f aca="false">((E13*$D$4)/100)/F13</f>
        <v>6.4230680952381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0.07</v>
      </c>
      <c r="F14" s="23" t="n">
        <v>10.76</v>
      </c>
      <c r="G14" s="24" t="n">
        <f aca="false">((E14*$D$4)/100)/F14</f>
        <v>8.7750093866171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0.07</v>
      </c>
      <c r="F15" s="23" t="n">
        <v>12.89</v>
      </c>
      <c r="G15" s="24" t="n">
        <f aca="false">((E15*$D$4)/100)/F15</f>
        <v>7.32498844065167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0.07</v>
      </c>
      <c r="F16" s="23" t="n">
        <v>22.7</v>
      </c>
      <c r="G16" s="24" t="n">
        <f aca="false">((E16*$D$4)/100)/F16</f>
        <v>4.15943176211454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0.08</v>
      </c>
      <c r="F17" s="23" t="n">
        <v>53.94</v>
      </c>
      <c r="G17" s="24" t="n">
        <f aca="false">((E17*$D$4)/100)/F17</f>
        <v>2.00051064145347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134884.43</v>
      </c>
      <c r="G18" s="36"/>
      <c r="H18" s="36"/>
      <c r="I18" s="36"/>
      <c r="J18" s="35"/>
      <c r="K18" s="37" t="n">
        <f aca="false">F4</f>
        <v>139724.43</v>
      </c>
      <c r="L18" s="38" t="n">
        <f aca="false">(K18/F18-1)</f>
        <v>0.0358825699897312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139724.43</v>
      </c>
      <c r="E4" s="14" t="n">
        <f aca="false">IF(SUM(I8:I17)&lt;=D4,SUM(I8:I17),"VALOR ACIMA DO DISPONÍVEL")</f>
        <v>83516</v>
      </c>
      <c r="F4" s="15" t="n">
        <f aca="false">(E4*I2)+E4+(D4-E4)</f>
        <v>144564.43</v>
      </c>
      <c r="G4" s="3"/>
      <c r="H4" s="3"/>
      <c r="I4" s="16" t="n">
        <f aca="false">F4/100000-1</f>
        <v>0.4456443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25</v>
      </c>
      <c r="E8" s="22" t="n">
        <v>0.1</v>
      </c>
      <c r="F8" s="23" t="n">
        <v>16.71</v>
      </c>
      <c r="G8" s="24" t="n">
        <f aca="false">((E8*$D$4)/100)/F8</f>
        <v>8.36172531418312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28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26</v>
      </c>
      <c r="E9" s="22" t="n">
        <v>0.1</v>
      </c>
      <c r="F9" s="23" t="n">
        <v>35.25</v>
      </c>
      <c r="G9" s="24" t="n">
        <f aca="false">((E9*$D$4)/100)/F9</f>
        <v>3.96381361702128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28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27</v>
      </c>
      <c r="E10" s="22" t="n">
        <v>0.1</v>
      </c>
      <c r="F10" s="23" t="n">
        <v>9.89</v>
      </c>
      <c r="G10" s="24" t="n">
        <f aca="false">((E10*$D$4)/100)/F10</f>
        <v>14.1278493427705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28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28</v>
      </c>
      <c r="E11" s="22" t="n">
        <v>0.1</v>
      </c>
      <c r="F11" s="23" t="n">
        <v>43.47</v>
      </c>
      <c r="G11" s="24" t="n">
        <f aca="false">((E11*$D$4)/100)/F11</f>
        <v>3.21427260179434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28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29</v>
      </c>
      <c r="E12" s="22" t="n">
        <v>0.1</v>
      </c>
      <c r="F12" s="23" t="n">
        <v>29</v>
      </c>
      <c r="G12" s="24" t="n">
        <f aca="false">((E12*$D$4)/100)/F12</f>
        <v>4.81808379310345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28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30</v>
      </c>
      <c r="E13" s="22" t="n">
        <v>0.1</v>
      </c>
      <c r="F13" s="23" t="n">
        <v>18.9</v>
      </c>
      <c r="G13" s="24" t="n">
        <f aca="false">((E13*$D$4)/100)/F13</f>
        <v>7.39282698412698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28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0.1</v>
      </c>
      <c r="F14" s="23" t="n">
        <v>10.76</v>
      </c>
      <c r="G14" s="24" t="n">
        <f aca="false">((E14*$D$4)/100)/F14</f>
        <v>12.9855418215613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28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0.1</v>
      </c>
      <c r="F15" s="23" t="n">
        <v>12.89</v>
      </c>
      <c r="G15" s="24" t="n">
        <f aca="false">((E15*$D$4)/100)/F15</f>
        <v>10.8397540729247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28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0.1</v>
      </c>
      <c r="F16" s="23" t="n">
        <v>22.7</v>
      </c>
      <c r="G16" s="24" t="n">
        <f aca="false">((E16*$D$4)/100)/F16</f>
        <v>6.15526123348018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28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0.1</v>
      </c>
      <c r="F17" s="23" t="n">
        <v>53.94</v>
      </c>
      <c r="G17" s="24" t="n">
        <f aca="false">((E17*$D$4)/100)/F17</f>
        <v>2.59036763070078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28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139724.43</v>
      </c>
      <c r="G18" s="36"/>
      <c r="H18" s="36"/>
      <c r="I18" s="36"/>
      <c r="J18" s="35"/>
      <c r="K18" s="37" t="n">
        <f aca="false">F4</f>
        <v>144564.43</v>
      </c>
      <c r="L18" s="38" t="n">
        <f aca="false">(K18/F18-1)</f>
        <v>0.0346396116985412</v>
      </c>
      <c r="M18" s="38"/>
      <c r="N18" s="39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144564.43</v>
      </c>
      <c r="E4" s="14" t="n">
        <f aca="false">IF(SUM(I8:I17)&lt;=D4,SUM(I8:I17),"VALOR ACIMA DO DISPONÍVEL")</f>
        <v>124663</v>
      </c>
      <c r="F4" s="15" t="n">
        <f aca="false">(E4*I2)+E4+(D4-E4)</f>
        <v>149740.43</v>
      </c>
      <c r="G4" s="3"/>
      <c r="H4" s="3"/>
      <c r="I4" s="16" t="n">
        <f aca="false">F4/100000-1</f>
        <v>0.4974043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25</v>
      </c>
      <c r="E8" s="22" t="n">
        <v>0.1</v>
      </c>
      <c r="F8" s="23" t="n">
        <v>16.71</v>
      </c>
      <c r="G8" s="24" t="n">
        <f aca="false">((E8*$D$4)/100)/F8</f>
        <v>8.65137223219629</v>
      </c>
      <c r="H8" s="25" t="n">
        <v>6</v>
      </c>
      <c r="I8" s="26" t="n">
        <f aca="false">H8*F8*100</f>
        <v>10026</v>
      </c>
      <c r="J8" s="27" t="n">
        <f aca="false">I8/$E$4</f>
        <v>0.0804248253290872</v>
      </c>
      <c r="K8" s="28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26</v>
      </c>
      <c r="E9" s="22" t="n">
        <v>0.1</v>
      </c>
      <c r="F9" s="23" t="n">
        <v>35.25</v>
      </c>
      <c r="G9" s="24" t="n">
        <f aca="false">((E9*$D$4)/100)/F9</f>
        <v>4.10111858156028</v>
      </c>
      <c r="H9" s="25" t="n">
        <v>3</v>
      </c>
      <c r="I9" s="26" t="n">
        <f aca="false">H9*F9*100</f>
        <v>10575</v>
      </c>
      <c r="J9" s="27" t="n">
        <f aca="false">I9/$E$4</f>
        <v>0.0848286981702671</v>
      </c>
      <c r="K9" s="28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27</v>
      </c>
      <c r="E10" s="22" t="n">
        <v>0.1</v>
      </c>
      <c r="F10" s="23" t="n">
        <v>9.89</v>
      </c>
      <c r="G10" s="24" t="n">
        <f aca="false">((E10*$D$4)/100)/F10</f>
        <v>14.6172325581395</v>
      </c>
      <c r="H10" s="25" t="n">
        <v>13</v>
      </c>
      <c r="I10" s="26" t="n">
        <f aca="false">H10*F10*100</f>
        <v>12857</v>
      </c>
      <c r="J10" s="27" t="n">
        <f aca="false">I10/$E$4</f>
        <v>0.103134049397175</v>
      </c>
      <c r="K10" s="28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2" t="s">
        <v>28</v>
      </c>
      <c r="E11" s="22" t="n">
        <v>0.1</v>
      </c>
      <c r="F11" s="23" t="n">
        <v>43.47</v>
      </c>
      <c r="G11" s="24" t="n">
        <f aca="false">((E11*$D$4)/100)/F11</f>
        <v>3.32561375661376</v>
      </c>
      <c r="H11" s="25" t="n">
        <v>3</v>
      </c>
      <c r="I11" s="26" t="n">
        <f aca="false">H11*F11*100</f>
        <v>13041</v>
      </c>
      <c r="J11" s="27" t="n">
        <f aca="false">I11/$E$4</f>
        <v>0.104610028637206</v>
      </c>
      <c r="K11" s="28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2" t="s">
        <v>29</v>
      </c>
      <c r="E12" s="22" t="n">
        <v>0.1</v>
      </c>
      <c r="F12" s="23" t="n">
        <v>29</v>
      </c>
      <c r="G12" s="24" t="n">
        <f aca="false">((E12*$D$4)/100)/F12</f>
        <v>4.98498034482759</v>
      </c>
      <c r="H12" s="25" t="n">
        <v>4</v>
      </c>
      <c r="I12" s="26" t="n">
        <f aca="false">H12*F12*100</f>
        <v>11600</v>
      </c>
      <c r="J12" s="27" t="n">
        <f aca="false">I12/$E$4</f>
        <v>0.0930508651323969</v>
      </c>
      <c r="K12" s="28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2" t="s">
        <v>30</v>
      </c>
      <c r="E13" s="22" t="n">
        <v>0.1</v>
      </c>
      <c r="F13" s="23" t="n">
        <v>18.9</v>
      </c>
      <c r="G13" s="24" t="n">
        <f aca="false">((E13*$D$4)/100)/F13</f>
        <v>7.64891164021164</v>
      </c>
      <c r="H13" s="25" t="n">
        <v>7</v>
      </c>
      <c r="I13" s="26" t="n">
        <f aca="false">H13*F13*100</f>
        <v>13230</v>
      </c>
      <c r="J13" s="27" t="n">
        <f aca="false">I13/$E$4</f>
        <v>0.10612611600876</v>
      </c>
      <c r="K13" s="28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31</v>
      </c>
      <c r="E14" s="22" t="n">
        <v>0.1</v>
      </c>
      <c r="F14" s="23" t="n">
        <v>10.76</v>
      </c>
      <c r="G14" s="24" t="n">
        <f aca="false">((E14*$D$4)/100)/F14</f>
        <v>13.4353559479554</v>
      </c>
      <c r="H14" s="25" t="n">
        <v>12</v>
      </c>
      <c r="I14" s="26" t="n">
        <f aca="false">H14*F14*100</f>
        <v>12912</v>
      </c>
      <c r="J14" s="27" t="n">
        <f aca="false">I14/$E$4</f>
        <v>0.103575238843923</v>
      </c>
      <c r="K14" s="28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2" t="s">
        <v>32</v>
      </c>
      <c r="E15" s="22" t="n">
        <v>0.1</v>
      </c>
      <c r="F15" s="23" t="n">
        <v>12.89</v>
      </c>
      <c r="G15" s="24" t="n">
        <f aca="false">((E15*$D$4)/100)/F15</f>
        <v>11.2152389449185</v>
      </c>
      <c r="H15" s="25" t="n">
        <v>10</v>
      </c>
      <c r="I15" s="26" t="n">
        <f aca="false">H15*F15*100</f>
        <v>12890</v>
      </c>
      <c r="J15" s="27" t="n">
        <f aca="false">I15/$E$4</f>
        <v>0.103398763065224</v>
      </c>
      <c r="K15" s="28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2" t="s">
        <v>33</v>
      </c>
      <c r="E16" s="22" t="n">
        <v>0.1</v>
      </c>
      <c r="F16" s="23" t="n">
        <v>22.7</v>
      </c>
      <c r="G16" s="24" t="n">
        <f aca="false">((E16*$D$4)/100)/F16</f>
        <v>6.36847709251101</v>
      </c>
      <c r="H16" s="25" t="n">
        <v>5</v>
      </c>
      <c r="I16" s="26" t="n">
        <f aca="false">H16*F16*100</f>
        <v>11350</v>
      </c>
      <c r="J16" s="27" t="n">
        <f aca="false">I16/$E$4</f>
        <v>0.0910454585562677</v>
      </c>
      <c r="K16" s="28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2" t="s">
        <v>20</v>
      </c>
      <c r="E17" s="22" t="n">
        <v>0.1</v>
      </c>
      <c r="F17" s="23" t="n">
        <v>53.94</v>
      </c>
      <c r="G17" s="24" t="n">
        <f aca="false">((E17*$D$4)/100)/F17</f>
        <v>2.68009695958472</v>
      </c>
      <c r="H17" s="25" t="n">
        <v>3</v>
      </c>
      <c r="I17" s="26" t="n">
        <f aca="false">H17*F17*100</f>
        <v>16182</v>
      </c>
      <c r="J17" s="27" t="n">
        <f aca="false">I17/$E$4</f>
        <v>0.129805956859694</v>
      </c>
      <c r="K17" s="28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22</v>
      </c>
      <c r="D18" s="34"/>
      <c r="E18" s="34"/>
      <c r="F18" s="35" t="n">
        <f aca="false">D4</f>
        <v>144564.43</v>
      </c>
      <c r="G18" s="36"/>
      <c r="H18" s="36"/>
      <c r="I18" s="36"/>
      <c r="J18" s="35"/>
      <c r="K18" s="37" t="n">
        <f aca="false">F4</f>
        <v>149740.43</v>
      </c>
      <c r="L18" s="38" t="n">
        <f aca="false">(K18/F18-1)</f>
        <v>0.0358041047856654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24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2020-05-01T13:41:52Z</dcterms:created>
  <dc:creator>gustavo crespo de almeida guga</dc:creator>
  <dc:description/>
  <dc:language>en-US</dc:language>
  <cp:lastModifiedBy/>
  <dcterms:modified xsi:type="dcterms:W3CDTF">2020-05-29T21:06:52Z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