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8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o" sheetId="1" state="visible" r:id="rId2"/>
    <sheet name="Junho" sheetId="2" state="visible" r:id="rId3"/>
    <sheet name="Julho" sheetId="3" state="visible" r:id="rId4"/>
    <sheet name="Agosto" sheetId="4" state="visible" r:id="rId5"/>
    <sheet name="Setembro" sheetId="5" state="visible" r:id="rId6"/>
    <sheet name="Outubro" sheetId="6" state="visible" r:id="rId7"/>
    <sheet name="Novembro" sheetId="7" state="visible" r:id="rId8"/>
    <sheet name="Dezembro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ID#AAAAJVq66Dk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ID#AAAAJVq66Ck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ID#AAAAJVq66Dw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ID#AAAAJVq66CM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ID#AAAAJVq66DA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ID#AAAAJVq66CE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ID#AAAAJVq66Dc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ID#AAAAJVq66EQ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ID#AAAAJVq66FU
     (2020-05-03 20:39:17)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ID#AAAAJVq66EM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ID#AAAAJVq66Bc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ID#AAAAJVq66Cs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ID#AAAAJVq66Ew
     (2020-05-03 20:39:17)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ID#AAAAJVq66A4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ID#AAAAJVq66EU
     (2020-05-03 20:39:17)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ID#AAAAJVq66D0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ID#AAAAJVq66B4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ID#AAAAJVq66EE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ID#AAAAJVq66E0
     (2020-05-03 20:39:17)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ID#AAAAJVq66EY
     (2020-05-03 20:39:17)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ID#AAAAJVq66Fk
     (2020-05-03 20:39:17)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ID#AAAAJVq66Bw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ID#AAAAJVq66BY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ID#AAAAJVq66Bs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ID#AAAAJVq66D4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ID#AAAAJVq66C0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ID#AAAAJVq66A0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ID#AAAAJVq66DY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ID#AAAAJVq66CQ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ID#AAAAJVq66FA
     (2020-05-03 20:39:17)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ID#AAAAJVq66BE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ID#AAAAJVq66Eg
     (2020-05-03 20:39:17)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ID#AAAAJVq66DQ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ID#AAAAJVq66E4
     (2020-05-03 20:39:17)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ID#AAAAJVq66Ek
     (2020-05-03 20:39:17)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ID#AAAAJVq66Fs
     (2020-05-03 20:39:17)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ID#AAAAJVq66CY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ID#AAAAJVq66FE
     (2020-05-03 20:39:17)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ID#AAAAJVq66Ec
     (2020-05-03 20:39:17)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ID#AAAAJVq66DE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ID#AAAAJVq66Fo
     (2020-05-03 20:39:17)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ID#AAAAJVq66Dg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ID#AAAAJVq66FQ
     (2020-05-03 20:39:17)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ID#AAAAJVq66B8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ID#AAAAJVq66CU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ID#AAAAJVq66BM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ID#AAAAJVq66E8
     (2020-05-03 20:39:17)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ID#AAAAJVq66Co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ID#AAAAJVq66DI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ID#AAAAJVq66FI
     (2020-05-03 20:39:17)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ID#AAAAJVq66FY
     (2020-05-03 20:39:17)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ID#AAAAJVq66Cg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ID#AAAAJVq66FM
     (2020-05-03 20:39:17)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ID#AAAAJVq66Fc
     (2020-05-03 20:39:17)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ID#AAAAJVq66EI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ID#AAAAJVq66CA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ID#AAAAJVq66Eo
     (2020-05-03 20:39:17)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ID#AAAAJVq66BI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ID#AAAAJVq66Es
     (2020-05-03 20:39:17)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ID#AAAAJVq66Fg
     (2020-05-03 20:39:17)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ID#AAAAJVq66DU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ID#AAAAJVq66BQ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ID#AAAAJVq66EA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ID#AAAAJVq66BA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ID#AAAAJVq66C4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ID#AAAAJVq66Ds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ID#AAAAJVq66Bk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ID#AAAAJVq66Bo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ID#AAAAJVq66Cc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ID#AAAAJVq66CI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ID#AAAAJVq66D8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ID#AAAAJVq66Do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ID#AAAAJVq66Bg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ID#AAAAJVq66B0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ID#AAAAJVq66C8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ID#AAAAJVq66BU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ID#AAAAJVq66A8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ID#AAAAJVq66DM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ID#AAAAJVq66Aw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ID#AAAAJVq66Cw
     (2020-05-03 20:39:16)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sharedStrings.xml><?xml version="1.0" encoding="utf-8"?>
<sst xmlns="http://schemas.openxmlformats.org/spreadsheetml/2006/main" count="243" uniqueCount="35">
  <si>
    <t xml:space="preserve">CAPITAL</t>
  </si>
  <si>
    <t xml:space="preserve">-&gt;</t>
  </si>
  <si>
    <t xml:space="preserve">Rentabilidade Mensal dos Ativos (sem caixa)</t>
  </si>
  <si>
    <t xml:space="preserve">INICIAL</t>
  </si>
  <si>
    <t xml:space="preserve">INVESTIDO</t>
  </si>
  <si>
    <t xml:space="preserve">ATUAL</t>
  </si>
  <si>
    <t xml:space="preserve">Rentabilidade Acumulada</t>
  </si>
  <si>
    <t xml:space="preserve">Maio de 2020</t>
  </si>
  <si>
    <t xml:space="preserve">Ativos</t>
  </si>
  <si>
    <t xml:space="preserve">Composição</t>
  </si>
  <si>
    <t xml:space="preserve">Preço Compra</t>
  </si>
  <si>
    <t xml:space="preserve">Qnt 1</t>
  </si>
  <si>
    <t xml:space="preserve">Qnt 2</t>
  </si>
  <si>
    <t xml:space="preserve">Montante</t>
  </si>
  <si>
    <t xml:space="preserve">Comp2</t>
  </si>
  <si>
    <t xml:space="preserve">Preço Atual</t>
  </si>
  <si>
    <t xml:space="preserve">Retorno</t>
  </si>
  <si>
    <t xml:space="preserve">VALE3</t>
  </si>
  <si>
    <t xml:space="preserve">PETR4</t>
  </si>
  <si>
    <t xml:space="preserve">ITSA4</t>
  </si>
  <si>
    <t xml:space="preserve">BPAC11</t>
  </si>
  <si>
    <t xml:space="preserve">EQTL3</t>
  </si>
  <si>
    <t xml:space="preserve">KLBN11</t>
  </si>
  <si>
    <t xml:space="preserve">CARTEIRA</t>
  </si>
  <si>
    <t xml:space="preserve">      -&gt; Rentabilidade mensal da carteira</t>
  </si>
  <si>
    <t xml:space="preserve">IBOVESPA</t>
  </si>
  <si>
    <t xml:space="preserve">CSNA3</t>
  </si>
  <si>
    <t xml:space="preserve">ELET3</t>
  </si>
  <si>
    <t xml:space="preserve">TAEE3</t>
  </si>
  <si>
    <t xml:space="preserve">EGIE3</t>
  </si>
  <si>
    <t xml:space="preserve">yduq3</t>
  </si>
  <si>
    <t xml:space="preserve">ENBR3</t>
  </si>
  <si>
    <t xml:space="preserve">ECOR3</t>
  </si>
  <si>
    <t xml:space="preserve">SANB4</t>
  </si>
  <si>
    <t xml:space="preserve">BBAS3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</si>
</sst>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_-&quot;R$ &quot;* #,##0.00_-;&quot;-R$ &quot;* #,##0.00_-;_-&quot;R$ &quot;* \-??_-;_-@"/>
    <numFmt numFmtId="167" formatCode="_-* #,##0_-;\-* #,##0_-;_-* \-??_-;_-@"/>
    <numFmt numFmtId="168" formatCode="_-* #,##0.00_-;\-* #,##0.00_-;_-* \-??_-;_-@"/>
    <numFmt numFmtId="169" formatCode="0%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5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D966"/>
        <bgColor rgb="FFFFFF99"/>
      </patternFill>
    </fill>
    <fill>
      <patternFill patternType="solid">
        <fgColor rgb="FFE7E6E6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76320</xdr:rowOff>
    </xdr:from>
    <xdr:to>
      <xdr:col>1</xdr:col>
      <xdr:colOff>682560</xdr:colOff>
      <xdr:row>6</xdr:row>
      <xdr:rowOff>37800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76320" y="76320"/>
          <a:ext cx="141876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76320</xdr:rowOff>
    </xdr:from>
    <xdr:to>
      <xdr:col>1</xdr:col>
      <xdr:colOff>682560</xdr:colOff>
      <xdr:row>6</xdr:row>
      <xdr:rowOff>37800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76320" y="76320"/>
          <a:ext cx="141876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76320</xdr:rowOff>
    </xdr:from>
    <xdr:to>
      <xdr:col>1</xdr:col>
      <xdr:colOff>682560</xdr:colOff>
      <xdr:row>6</xdr:row>
      <xdr:rowOff>37800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76320" y="76320"/>
          <a:ext cx="141876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76320</xdr:rowOff>
    </xdr:from>
    <xdr:to>
      <xdr:col>1</xdr:col>
      <xdr:colOff>682560</xdr:colOff>
      <xdr:row>6</xdr:row>
      <xdr:rowOff>37800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76320" y="76320"/>
          <a:ext cx="141876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76320</xdr:rowOff>
    </xdr:from>
    <xdr:to>
      <xdr:col>1</xdr:col>
      <xdr:colOff>682560</xdr:colOff>
      <xdr:row>6</xdr:row>
      <xdr:rowOff>37800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76320" y="76320"/>
          <a:ext cx="141876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76320</xdr:rowOff>
    </xdr:from>
    <xdr:to>
      <xdr:col>1</xdr:col>
      <xdr:colOff>682560</xdr:colOff>
      <xdr:row>6</xdr:row>
      <xdr:rowOff>37800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76320" y="76320"/>
          <a:ext cx="141876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76320</xdr:rowOff>
    </xdr:from>
    <xdr:to>
      <xdr:col>1</xdr:col>
      <xdr:colOff>682560</xdr:colOff>
      <xdr:row>6</xdr:row>
      <xdr:rowOff>37800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76320" y="76320"/>
          <a:ext cx="141876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76320</xdr:rowOff>
    </xdr:from>
    <xdr:to>
      <xdr:col>1</xdr:col>
      <xdr:colOff>682560</xdr:colOff>
      <xdr:row>6</xdr:row>
      <xdr:rowOff>37800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76320" y="76320"/>
          <a:ext cx="1418760" cy="1294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K14" activeCellId="0" sqref="K14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6" min="14" style="0" width="8.7"/>
    <col collapsed="false" customWidth="true" hidden="false" outlineLevel="0" max="1025" min="27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0.107947600770359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v>100000</v>
      </c>
      <c r="E4" s="10" t="n">
        <f aca="false">IF(SUM(I8:I17)&lt;=D4,SUM(I8:I17),"VALOR ACIMA DO DISPONÍVEL")</f>
        <v>60008.41</v>
      </c>
      <c r="F4" s="11" t="n">
        <f aca="false">(E4*I2)+E4+(D4-E4)</f>
        <v>106477.763885544</v>
      </c>
      <c r="G4" s="2"/>
      <c r="H4" s="2"/>
      <c r="I4" s="12" t="n">
        <f aca="false">F4/D4-1</f>
        <v>0.06477763885544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1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7" t="n">
        <v>1</v>
      </c>
      <c r="D8" s="18" t="s">
        <v>17</v>
      </c>
      <c r="E8" s="19" t="n">
        <v>0.1</v>
      </c>
      <c r="F8" s="20" t="n">
        <v>44.86</v>
      </c>
      <c r="G8" s="21" t="n">
        <f aca="false">((E8*$D$4)/100)/F8</f>
        <v>2.22915737851092</v>
      </c>
      <c r="H8" s="22" t="n">
        <v>2.22915737851092</v>
      </c>
      <c r="I8" s="23" t="n">
        <f aca="false">H8*F8*100</f>
        <v>10000</v>
      </c>
      <c r="J8" s="19" t="n">
        <f aca="false">I8/$E$4</f>
        <v>0.166643308829546</v>
      </c>
      <c r="K8" s="24" t="n">
        <v>53</v>
      </c>
      <c r="L8" s="25" t="n">
        <f aca="false">IFERROR((K8/F8-1)*J8,0)</f>
        <v>0.0302379967425881</v>
      </c>
      <c r="M8" s="26" t="n">
        <f aca="false">IFERROR(L8/J8,0)</f>
        <v>0.181453410610789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18</v>
      </c>
      <c r="E9" s="19" t="n">
        <v>0.1</v>
      </c>
      <c r="F9" s="20" t="n">
        <v>18.05</v>
      </c>
      <c r="G9" s="21" t="n">
        <f aca="false">((E9*$D$4)/100)/F9</f>
        <v>5.54016620498615</v>
      </c>
      <c r="H9" s="22" t="n">
        <v>5.54016620498615</v>
      </c>
      <c r="I9" s="23" t="n">
        <f aca="false">H9*F9*100</f>
        <v>10000</v>
      </c>
      <c r="J9" s="19" t="n">
        <f aca="false">I9/$E$4</f>
        <v>0.166643308829546</v>
      </c>
      <c r="K9" s="29" t="n">
        <v>20.34</v>
      </c>
      <c r="L9" s="25" t="n">
        <f aca="false">IFERROR((K9/F9-1)*J9,0)</f>
        <v>0.0211420042780975</v>
      </c>
      <c r="M9" s="26" t="n">
        <f aca="false">IFERROR(L9/J9,0)</f>
        <v>0.126869806094183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19</v>
      </c>
      <c r="E10" s="19" t="n">
        <v>0.1</v>
      </c>
      <c r="F10" s="20" t="n">
        <v>9</v>
      </c>
      <c r="G10" s="21" t="n">
        <f aca="false">((E10*$D$4)/100)/F10</f>
        <v>11.1111111111111</v>
      </c>
      <c r="H10" s="22" t="n">
        <v>11.13</v>
      </c>
      <c r="I10" s="23" t="n">
        <f aca="false">H10*F10*100</f>
        <v>10017</v>
      </c>
      <c r="J10" s="19" t="n">
        <f aca="false">I10/$E$4</f>
        <v>0.166926602454556</v>
      </c>
      <c r="K10" s="29" t="n">
        <v>8.86</v>
      </c>
      <c r="L10" s="25" t="n">
        <f aca="false">IFERROR((K10/F10-1)*J10,0)</f>
        <v>-0.002596636038182</v>
      </c>
      <c r="M10" s="26" t="n">
        <f aca="false">IFERROR(L10/J10,0)</f>
        <v>-0.0155555555555557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20</v>
      </c>
      <c r="E11" s="19" t="n">
        <v>0.1</v>
      </c>
      <c r="F11" s="20" t="n">
        <v>42.3</v>
      </c>
      <c r="G11" s="21" t="n">
        <f aca="false">((E11*$D$4)/100)/F11</f>
        <v>2.36406619385343</v>
      </c>
      <c r="H11" s="22" t="n">
        <v>2.36406619385343</v>
      </c>
      <c r="I11" s="23" t="n">
        <f aca="false">H11*F11*100</f>
        <v>10000</v>
      </c>
      <c r="J11" s="19" t="n">
        <f aca="false">I11/$E$4</f>
        <v>0.166643308829546</v>
      </c>
      <c r="K11" s="29" t="n">
        <v>48.84</v>
      </c>
      <c r="L11" s="25" t="n">
        <f aca="false">IFERROR((K11/F11-1)*J11,0)</f>
        <v>0.0257647101594617</v>
      </c>
      <c r="M11" s="26" t="n">
        <f aca="false">IFERROR(L11/J11,0)</f>
        <v>0.154609929078014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21</v>
      </c>
      <c r="E12" s="19" t="n">
        <v>0.1</v>
      </c>
      <c r="F12" s="20" t="n">
        <v>18.33</v>
      </c>
      <c r="G12" s="21" t="n">
        <f aca="false">((E12*$D$4)/100)/F12</f>
        <v>5.45553737043099</v>
      </c>
      <c r="H12" s="22" t="n">
        <v>5.45553737043099</v>
      </c>
      <c r="I12" s="23" t="n">
        <f aca="false">H12*F12*100</f>
        <v>10000</v>
      </c>
      <c r="J12" s="19" t="n">
        <f aca="false">I12/$E$4</f>
        <v>0.166643308829546</v>
      </c>
      <c r="K12" s="29" t="n">
        <v>20.05</v>
      </c>
      <c r="L12" s="25" t="n">
        <f aca="false">IFERROR((K12/F12-1)*J12,0)</f>
        <v>0.015637015340252</v>
      </c>
      <c r="M12" s="26" t="n">
        <f aca="false">IFERROR(L12/J12,0)</f>
        <v>0.0938352427714131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22</v>
      </c>
      <c r="E13" s="19" t="n">
        <v>0.1</v>
      </c>
      <c r="F13" s="29" t="n">
        <v>17.81</v>
      </c>
      <c r="G13" s="21" t="n">
        <f aca="false">((E13*$D$4)/100)/F13</f>
        <v>5.61482313307131</v>
      </c>
      <c r="H13" s="22" t="n">
        <v>5.61</v>
      </c>
      <c r="I13" s="23" t="n">
        <f aca="false">H13*F13*100</f>
        <v>9991.41</v>
      </c>
      <c r="J13" s="19" t="n">
        <f aca="false">I13/$E$4</f>
        <v>0.166500162227261</v>
      </c>
      <c r="K13" s="29" t="n">
        <v>19.71</v>
      </c>
      <c r="L13" s="25" t="n">
        <f aca="false">IFERROR((K13/F13-1)*J13,0)</f>
        <v>0.0177625102881413</v>
      </c>
      <c r="M13" s="26" t="n">
        <f aca="false">IFERROR(L13/J13,0)</f>
        <v>0.106681639528355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/>
      <c r="E14" s="19"/>
      <c r="F14" s="20"/>
      <c r="G14" s="21" t="e">
        <f aca="false">((E14*$D$4)/100)/F14</f>
        <v>#DIV/0!</v>
      </c>
      <c r="H14" s="22"/>
      <c r="I14" s="23" t="n">
        <f aca="false">H14*F14*100</f>
        <v>0</v>
      </c>
      <c r="J14" s="19" t="n">
        <f aca="false">I14/$E$4</f>
        <v>0</v>
      </c>
      <c r="K14" s="29"/>
      <c r="L14" s="25" t="n">
        <f aca="false">IFERROR((K14/F14-1)*J14,0)</f>
        <v>0</v>
      </c>
      <c r="M14" s="26" t="n">
        <f aca="false">IFERROR(L14/J14,0)</f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/>
      <c r="E15" s="19"/>
      <c r="F15" s="20"/>
      <c r="G15" s="21" t="e">
        <f aca="false">((E15*$D$4)/100)/F15</f>
        <v>#DIV/0!</v>
      </c>
      <c r="H15" s="22"/>
      <c r="I15" s="23" t="n">
        <f aca="false">H15*F15*100</f>
        <v>0</v>
      </c>
      <c r="J15" s="19" t="n">
        <f aca="false">I15/$E$4</f>
        <v>0</v>
      </c>
      <c r="K15" s="29"/>
      <c r="L15" s="25" t="n">
        <f aca="false">IFERROR((K15/F15-1)*J15,0)</f>
        <v>0</v>
      </c>
      <c r="M15" s="26" t="n">
        <f aca="false">IFERROR(L15/J15,0)</f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/>
      <c r="E16" s="19"/>
      <c r="F16" s="20"/>
      <c r="G16" s="21" t="e">
        <f aca="false">((E16*$D$4)/100)/F16</f>
        <v>#DIV/0!</v>
      </c>
      <c r="H16" s="22"/>
      <c r="I16" s="23" t="n">
        <f aca="false">H16*F16*100</f>
        <v>0</v>
      </c>
      <c r="J16" s="19" t="n">
        <f aca="false">I16/$E$4</f>
        <v>0</v>
      </c>
      <c r="K16" s="29"/>
      <c r="L16" s="25" t="n">
        <f aca="false">IFERROR((K16/F16-1)*J16,0)</f>
        <v>0</v>
      </c>
      <c r="M16" s="26" t="n">
        <f aca="false">IFERROR(L16/J16,0)</f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/>
      <c r="E17" s="19"/>
      <c r="F17" s="20"/>
      <c r="G17" s="21" t="e">
        <f aca="false">((E17*$D$4)/100)/F17</f>
        <v>#DIV/0!</v>
      </c>
      <c r="H17" s="22"/>
      <c r="I17" s="23" t="n">
        <f aca="false">H17*F17*100</f>
        <v>0</v>
      </c>
      <c r="J17" s="19" t="n">
        <f aca="false">I17/$E$4</f>
        <v>0</v>
      </c>
      <c r="K17" s="30"/>
      <c r="L17" s="25" t="n">
        <f aca="false">IFERROR((K17/F17-1)*J17,0)</f>
        <v>0</v>
      </c>
      <c r="M17" s="26" t="n">
        <f aca="false">IFERROR(L17/J17,0)</f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1" t="s">
        <v>23</v>
      </c>
      <c r="D18" s="31"/>
      <c r="E18" s="31"/>
      <c r="F18" s="32" t="n">
        <v>100000</v>
      </c>
      <c r="G18" s="33"/>
      <c r="H18" s="33"/>
      <c r="I18" s="33"/>
      <c r="J18" s="32"/>
      <c r="K18" s="34" t="n">
        <f aca="false">F4</f>
        <v>106477.763885544</v>
      </c>
      <c r="L18" s="35" t="n">
        <f aca="false">(K18/F18-1)</f>
        <v>0.06477763885544</v>
      </c>
      <c r="M18" s="35"/>
      <c r="N18" s="1" t="s">
        <v>24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1" t="s">
        <v>25</v>
      </c>
      <c r="D19" s="31"/>
      <c r="E19" s="31"/>
      <c r="F19" s="36" t="n">
        <v>80505.89</v>
      </c>
      <c r="G19" s="37"/>
      <c r="H19" s="37"/>
      <c r="I19" s="37"/>
      <c r="J19" s="38"/>
      <c r="K19" s="39" t="n">
        <f aca="false">IFERROR(__xludf.dummyfunction("GOOGLEFINANCE(""IBOV"")"),80505.89)</f>
        <v>80505.89</v>
      </c>
      <c r="L19" s="35" t="n">
        <f aca="false">(K19/F19-1)</f>
        <v>0</v>
      </c>
      <c r="M19" s="3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6" min="14" style="0" width="8.7"/>
    <col collapsed="false" customWidth="true" hidden="false" outlineLevel="0" max="1025" min="27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0.0453047953714825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Maio!F4</f>
        <v>106477.763885544</v>
      </c>
      <c r="E4" s="10" t="n">
        <f aca="false">IF(SUM(I8:I17)&lt;=D4,SUM(I8:I17),"VALOR ACIMA DO DISPONÍVEL")</f>
        <v>102868.36</v>
      </c>
      <c r="F4" s="11" t="n">
        <f aca="false">(E4*I2)+E4+(D4-E4)</f>
        <v>111138.193885544</v>
      </c>
      <c r="G4" s="2"/>
      <c r="H4" s="2"/>
      <c r="I4" s="12" t="n">
        <f aca="false">F4/100000-1</f>
        <v>0.11138193885544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7" t="n">
        <v>1</v>
      </c>
      <c r="D8" s="18" t="s">
        <v>26</v>
      </c>
      <c r="E8" s="19" t="n">
        <v>0.1</v>
      </c>
      <c r="F8" s="20" t="n">
        <v>16.71</v>
      </c>
      <c r="G8" s="21" t="n">
        <f aca="false">((E8*$D$4)/100)/F8</f>
        <v>6.37209837735153</v>
      </c>
      <c r="H8" s="22" t="n">
        <v>6.27</v>
      </c>
      <c r="I8" s="23" t="n">
        <f aca="false">H8*F8*100</f>
        <v>10477.17</v>
      </c>
      <c r="J8" s="40" t="n">
        <f aca="false">I8/$E$4</f>
        <v>0.101850267662477</v>
      </c>
      <c r="K8" s="24" t="n">
        <v>15.86</v>
      </c>
      <c r="L8" s="25" t="n">
        <f aca="false">IFERROR((K8/F8-1)*J8,0)</f>
        <v>-0.00518089332813317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27</v>
      </c>
      <c r="E9" s="19" t="n">
        <v>0.1</v>
      </c>
      <c r="F9" s="20" t="n">
        <v>35.25</v>
      </c>
      <c r="G9" s="21" t="n">
        <f aca="false">((E9*$D$4)/100)/F9</f>
        <v>3.02064578398706</v>
      </c>
      <c r="H9" s="22" t="n">
        <v>2.97</v>
      </c>
      <c r="I9" s="23" t="n">
        <f aca="false">H9*F9*100</f>
        <v>10469.25</v>
      </c>
      <c r="J9" s="40" t="n">
        <f aca="false">I9/$E$4</f>
        <v>0.101773276058839</v>
      </c>
      <c r="K9" s="24" t="n">
        <v>42.95</v>
      </c>
      <c r="L9" s="25" t="n">
        <f aca="false">IFERROR((K9/F9-1)*J9,0)</f>
        <v>0.0222313255504414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28</v>
      </c>
      <c r="E10" s="19" t="n">
        <v>0.1</v>
      </c>
      <c r="F10" s="20" t="n">
        <v>9.89</v>
      </c>
      <c r="G10" s="21" t="n">
        <f aca="false">((E10*$D$4)/100)/F10</f>
        <v>10.7662046395899</v>
      </c>
      <c r="H10" s="22" t="n">
        <v>10.6</v>
      </c>
      <c r="I10" s="23" t="n">
        <f aca="false">H10*F10*100</f>
        <v>10483.4</v>
      </c>
      <c r="J10" s="40" t="n">
        <f aca="false">I10/$E$4</f>
        <v>0.101910830502207</v>
      </c>
      <c r="K10" s="24" t="n">
        <v>10.19</v>
      </c>
      <c r="L10" s="25" t="n">
        <f aca="false">IFERROR((K10/F10-1)*J10,0)</f>
        <v>0.00309132954000625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29</v>
      </c>
      <c r="E11" s="19" t="n">
        <v>0.1</v>
      </c>
      <c r="F11" s="20" t="n">
        <v>43.47</v>
      </c>
      <c r="G11" s="21" t="n">
        <f aca="false">((E11*$D$4)/100)/F11</f>
        <v>2.44945396562098</v>
      </c>
      <c r="H11" s="22" t="n">
        <v>2.41</v>
      </c>
      <c r="I11" s="23" t="n">
        <f aca="false">H11*F11*100</f>
        <v>10476.27</v>
      </c>
      <c r="J11" s="40" t="n">
        <f aca="false">I11/$E$4</f>
        <v>0.101841518616609</v>
      </c>
      <c r="K11" s="24" t="n">
        <v>48.33</v>
      </c>
      <c r="L11" s="25" t="n">
        <f aca="false">IFERROR((K11/F11-1)*J11,0)</f>
        <v>0.0113860082925401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30</v>
      </c>
      <c r="E12" s="19" t="n">
        <v>0.1</v>
      </c>
      <c r="F12" s="20" t="n">
        <v>29</v>
      </c>
      <c r="G12" s="21" t="n">
        <f aca="false">((E12*$D$4)/100)/F12</f>
        <v>3.671647030536</v>
      </c>
      <c r="H12" s="22" t="n">
        <v>3.62</v>
      </c>
      <c r="I12" s="23" t="n">
        <f aca="false">H12*F12*100</f>
        <v>10498</v>
      </c>
      <c r="J12" s="40" t="n">
        <f aca="false">I12/$E$4</f>
        <v>0.102052759468509</v>
      </c>
      <c r="K12" s="24" t="n">
        <v>34.66</v>
      </c>
      <c r="L12" s="25" t="n">
        <f aca="false">IFERROR((K12/F12-1)*J12,0)</f>
        <v>0.0199178833997159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31</v>
      </c>
      <c r="E13" s="19" t="n">
        <v>0.1</v>
      </c>
      <c r="F13" s="20" t="n">
        <v>18.9</v>
      </c>
      <c r="G13" s="21" t="n">
        <f aca="false">((E13*$D$4)/100)/F13</f>
        <v>5.63374412092826</v>
      </c>
      <c r="H13" s="22" t="n">
        <v>5.55</v>
      </c>
      <c r="I13" s="23" t="n">
        <f aca="false">H13*F13*100</f>
        <v>10489.5</v>
      </c>
      <c r="J13" s="40" t="n">
        <f aca="false">I13/$E$4</f>
        <v>0.101970129590867</v>
      </c>
      <c r="K13" s="24" t="n">
        <v>19.85</v>
      </c>
      <c r="L13" s="25" t="n">
        <f aca="false">IFERROR((K13/F13-1)*J13,0)</f>
        <v>0.00512548270430288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32</v>
      </c>
      <c r="E14" s="19" t="n">
        <v>0.1</v>
      </c>
      <c r="F14" s="20" t="n">
        <v>10.76</v>
      </c>
      <c r="G14" s="21" t="n">
        <f aca="false">((E14*$D$4)/100)/F14</f>
        <v>9.89570296334052</v>
      </c>
      <c r="H14" s="22" t="n">
        <v>7.94</v>
      </c>
      <c r="I14" s="23" t="n">
        <f aca="false">H14*F14*100</f>
        <v>8543.44</v>
      </c>
      <c r="J14" s="40" t="n">
        <f aca="false">I14/$E$4</f>
        <v>0.0830521649222365</v>
      </c>
      <c r="K14" s="24" t="n">
        <v>11.85</v>
      </c>
      <c r="L14" s="25" t="n">
        <f aca="false">IFERROR((K14/F14-1)*J14,0)</f>
        <v>0.00841327692985481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19</v>
      </c>
      <c r="E15" s="19" t="n">
        <v>0.1</v>
      </c>
      <c r="F15" s="20" t="n">
        <v>12.89</v>
      </c>
      <c r="G15" s="21" t="n">
        <f aca="false">((E15*$D$4)/100)/F15</f>
        <v>8.26049370717952</v>
      </c>
      <c r="H15" s="22" t="n">
        <v>8.13</v>
      </c>
      <c r="I15" s="23" t="n">
        <f aca="false">H15*F15*100</f>
        <v>10479.57</v>
      </c>
      <c r="J15" s="40" t="n">
        <f aca="false">I15/$E$4</f>
        <v>0.101873598451458</v>
      </c>
      <c r="K15" s="24" t="n">
        <v>12.46</v>
      </c>
      <c r="L15" s="25" t="n">
        <f aca="false">IFERROR((K15/F15-1)*J15,0)</f>
        <v>-0.00339842104997105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33</v>
      </c>
      <c r="E16" s="19" t="n">
        <v>0.1</v>
      </c>
      <c r="F16" s="20" t="n">
        <v>22.7</v>
      </c>
      <c r="G16" s="21" t="n">
        <f aca="false">((E16*$D$4)/100)/F16</f>
        <v>4.69065039143366</v>
      </c>
      <c r="H16" s="22" t="n">
        <v>4.62</v>
      </c>
      <c r="I16" s="23" t="n">
        <f aca="false">H16*F16*100</f>
        <v>10487.4</v>
      </c>
      <c r="J16" s="40" t="n">
        <f aca="false">I16/$E$4</f>
        <v>0.101949715150509</v>
      </c>
      <c r="K16" s="24" t="n">
        <v>21.25</v>
      </c>
      <c r="L16" s="25" t="n">
        <f aca="false">IFERROR((K16/F16-1)*J16,0)</f>
        <v>-0.00651220647437171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34</v>
      </c>
      <c r="E17" s="19" t="n">
        <v>0.1</v>
      </c>
      <c r="F17" s="20" t="n">
        <v>53.94</v>
      </c>
      <c r="G17" s="21" t="n">
        <f aca="false">((E17*$D$4)/100)/F17</f>
        <v>1.97400377985806</v>
      </c>
      <c r="H17" s="22" t="n">
        <v>1.94</v>
      </c>
      <c r="I17" s="23" t="n">
        <f aca="false">H17*F17*100</f>
        <v>10464.36</v>
      </c>
      <c r="J17" s="40" t="n">
        <f aca="false">I17/$E$4</f>
        <v>0.10172573957629</v>
      </c>
      <c r="K17" s="24" t="n">
        <v>48.76</v>
      </c>
      <c r="L17" s="25" t="n">
        <f aca="false">IFERROR((K17/F17-1)*J17,0)</f>
        <v>-0.00976899019290285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1" t="s">
        <v>23</v>
      </c>
      <c r="D18" s="31"/>
      <c r="E18" s="31"/>
      <c r="F18" s="32" t="n">
        <f aca="false">D4</f>
        <v>106477.763885544</v>
      </c>
      <c r="G18" s="33"/>
      <c r="H18" s="33"/>
      <c r="I18" s="33"/>
      <c r="J18" s="32"/>
      <c r="K18" s="41" t="n">
        <f aca="false">F4</f>
        <v>111138.193885544</v>
      </c>
      <c r="L18" s="35" t="n">
        <f aca="false">(K18/F18-1)</f>
        <v>0.0437690446336723</v>
      </c>
      <c r="M18" s="35"/>
      <c r="N18" s="1" t="s">
        <v>24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1" t="s">
        <v>25</v>
      </c>
      <c r="D19" s="31"/>
      <c r="E19" s="31"/>
      <c r="F19" s="36" t="n">
        <v>100967.2</v>
      </c>
      <c r="G19" s="37"/>
      <c r="H19" s="37"/>
      <c r="I19" s="37"/>
      <c r="J19" s="38"/>
      <c r="K19" s="39" t="n">
        <v>102673.28</v>
      </c>
      <c r="L19" s="35" t="n">
        <f aca="false">(K19/F19-1)</f>
        <v>0.0168973686504132</v>
      </c>
      <c r="M19" s="3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6" min="14" style="0" width="8.7"/>
    <col collapsed="false" customWidth="true" hidden="false" outlineLevel="0" max="1025" min="27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Junho!F4</f>
        <v>111138.193885544</v>
      </c>
      <c r="E4" s="10" t="n">
        <f aca="false">IF(SUM(I8:I17)&lt;=D4,SUM(I8:I17),"VALOR ACIMA DO DISPONÍVEL")</f>
        <v>83516</v>
      </c>
      <c r="F4" s="11" t="n">
        <f aca="false">(E4*I2)+E4+(D4-E4)</f>
        <v>115978.193885544</v>
      </c>
      <c r="G4" s="2"/>
      <c r="H4" s="2"/>
      <c r="I4" s="12" t="n">
        <f aca="false">F4/100000-1</f>
        <v>0.15978193885544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7" t="n">
        <v>1</v>
      </c>
      <c r="D8" s="18" t="s">
        <v>26</v>
      </c>
      <c r="E8" s="19" t="n">
        <v>0.1</v>
      </c>
      <c r="F8" s="20" t="n">
        <v>16.71</v>
      </c>
      <c r="G8" s="21" t="n">
        <f aca="false">((E8*$D$4)/100)/F8</f>
        <v>6.65099903563998</v>
      </c>
      <c r="H8" s="22" t="n">
        <v>6</v>
      </c>
      <c r="I8" s="23" t="n">
        <f aca="false">H8*F8*100</f>
        <v>10026</v>
      </c>
      <c r="J8" s="40" t="n">
        <f aca="false">I8/$E$4</f>
        <v>0.120048852914412</v>
      </c>
      <c r="K8" s="24" t="n">
        <v>15.86</v>
      </c>
      <c r="L8" s="25" t="n">
        <f aca="false">IFERROR((K8/F8-1)*J8,0)</f>
        <v>-0.00610661430145123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27</v>
      </c>
      <c r="E9" s="19" t="n">
        <v>0.1</v>
      </c>
      <c r="F9" s="20" t="n">
        <v>35.25</v>
      </c>
      <c r="G9" s="21" t="n">
        <f aca="false">((E9*$D$4)/100)/F9</f>
        <v>3.15285656412891</v>
      </c>
      <c r="H9" s="22" t="n">
        <v>3</v>
      </c>
      <c r="I9" s="23" t="n">
        <f aca="false">H9*F9*100</f>
        <v>10575</v>
      </c>
      <c r="J9" s="40" t="n">
        <f aca="false">I9/$E$4</f>
        <v>0.126622443603621</v>
      </c>
      <c r="K9" s="24" t="n">
        <v>42.95</v>
      </c>
      <c r="L9" s="25" t="n">
        <f aca="false">IFERROR((K9/F9-1)*J9,0)</f>
        <v>0.0276593706595144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28</v>
      </c>
      <c r="E10" s="19" t="n">
        <v>0.1</v>
      </c>
      <c r="F10" s="20" t="n">
        <v>9.89</v>
      </c>
      <c r="G10" s="21" t="n">
        <f aca="false">((E10*$D$4)/100)/F10</f>
        <v>11.2374311309953</v>
      </c>
      <c r="H10" s="22" t="n">
        <v>10</v>
      </c>
      <c r="I10" s="23" t="n">
        <f aca="false">H10*F10*100</f>
        <v>9890</v>
      </c>
      <c r="J10" s="40" t="n">
        <f aca="false">I10/$E$4</f>
        <v>0.118420422434025</v>
      </c>
      <c r="K10" s="24" t="n">
        <v>10.19</v>
      </c>
      <c r="L10" s="25" t="n">
        <f aca="false">IFERROR((K10/F10-1)*J10,0)</f>
        <v>0.00359212605967716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29</v>
      </c>
      <c r="E11" s="19" t="n">
        <v>0.1</v>
      </c>
      <c r="F11" s="20" t="n">
        <v>43.47</v>
      </c>
      <c r="G11" s="21" t="n">
        <f aca="false">((E11*$D$4)/100)/F11</f>
        <v>2.55666422557037</v>
      </c>
      <c r="H11" s="22" t="n">
        <v>2</v>
      </c>
      <c r="I11" s="23" t="n">
        <f aca="false">H11*F11*100</f>
        <v>8694</v>
      </c>
      <c r="J11" s="40" t="n">
        <f aca="false">I11/$E$4</f>
        <v>0.104099813209445</v>
      </c>
      <c r="K11" s="24" t="n">
        <v>48.33</v>
      </c>
      <c r="L11" s="25" t="n">
        <f aca="false">IFERROR((K11/F11-1)*J11,0)</f>
        <v>0.0116384884333541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30</v>
      </c>
      <c r="E12" s="19" t="n">
        <v>0.1</v>
      </c>
      <c r="F12" s="20" t="n">
        <v>29</v>
      </c>
      <c r="G12" s="21" t="n">
        <f aca="false">((E12*$D$4)/100)/F12</f>
        <v>3.83235151329462</v>
      </c>
      <c r="H12" s="22" t="n">
        <v>3</v>
      </c>
      <c r="I12" s="23" t="n">
        <f aca="false">H12*F12*100</f>
        <v>8700</v>
      </c>
      <c r="J12" s="40" t="n">
        <f aca="false">I12/$E$4</f>
        <v>0.104171655730638</v>
      </c>
      <c r="K12" s="24" t="n">
        <v>34.66</v>
      </c>
      <c r="L12" s="25" t="n">
        <f aca="false">IFERROR((K12/F12-1)*J12,0)</f>
        <v>0.0203314334977729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31</v>
      </c>
      <c r="E13" s="19" t="n">
        <v>0.1</v>
      </c>
      <c r="F13" s="20" t="n">
        <v>18.9</v>
      </c>
      <c r="G13" s="21" t="n">
        <f aca="false">((E13*$D$4)/100)/F13</f>
        <v>5.88032771881185</v>
      </c>
      <c r="H13" s="22" t="n">
        <v>5</v>
      </c>
      <c r="I13" s="23" t="n">
        <f aca="false">H13*F13*100</f>
        <v>9450</v>
      </c>
      <c r="J13" s="40" t="n">
        <f aca="false">I13/$E$4</f>
        <v>0.113151970879831</v>
      </c>
      <c r="K13" s="24" t="n">
        <v>19.85</v>
      </c>
      <c r="L13" s="25" t="n">
        <f aca="false">IFERROR((K13/F13-1)*J13,0)</f>
        <v>0.00568753292782224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32</v>
      </c>
      <c r="E14" s="19" t="n">
        <v>0.1</v>
      </c>
      <c r="F14" s="20" t="n">
        <v>10.76</v>
      </c>
      <c r="G14" s="21" t="n">
        <f aca="false">((E14*$D$4)/100)/F14</f>
        <v>10.3288284280245</v>
      </c>
      <c r="H14" s="22" t="n">
        <v>7</v>
      </c>
      <c r="I14" s="23" t="n">
        <f aca="false">H14*F14*100</f>
        <v>7532</v>
      </c>
      <c r="J14" s="40" t="n">
        <f aca="false">I14/$E$4</f>
        <v>0.0901863116049619</v>
      </c>
      <c r="K14" s="24" t="n">
        <v>11.85</v>
      </c>
      <c r="L14" s="25" t="n">
        <f aca="false">IFERROR((K14/F14-1)*J14,0)</f>
        <v>0.00913597394511231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19</v>
      </c>
      <c r="E15" s="19" t="n">
        <v>0.1</v>
      </c>
      <c r="F15" s="20" t="n">
        <v>12.89</v>
      </c>
      <c r="G15" s="21" t="n">
        <f aca="false">((E15*$D$4)/100)/F15</f>
        <v>8.62204762494523</v>
      </c>
      <c r="H15" s="22" t="n">
        <v>5</v>
      </c>
      <c r="I15" s="23" t="n">
        <f aca="false">H15*F15*100</f>
        <v>6445</v>
      </c>
      <c r="J15" s="40" t="n">
        <f aca="false">I15/$E$4</f>
        <v>0.0771708415153982</v>
      </c>
      <c r="K15" s="24" t="n">
        <v>12.46</v>
      </c>
      <c r="L15" s="25" t="n">
        <f aca="false">IFERROR((K15/F15-1)*J15,0)</f>
        <v>-0.00257435700943531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33</v>
      </c>
      <c r="E16" s="19" t="n">
        <v>0.1</v>
      </c>
      <c r="F16" s="20" t="n">
        <v>22.7</v>
      </c>
      <c r="G16" s="21" t="n">
        <f aca="false">((E16*$D$4)/100)/F16</f>
        <v>4.89595567777727</v>
      </c>
      <c r="H16" s="22" t="n">
        <v>3</v>
      </c>
      <c r="I16" s="23" t="n">
        <f aca="false">H16*F16*100</f>
        <v>6810</v>
      </c>
      <c r="J16" s="40" t="n">
        <f aca="false">I16/$E$4</f>
        <v>0.0815412615546721</v>
      </c>
      <c r="K16" s="24" t="n">
        <v>21.25</v>
      </c>
      <c r="L16" s="25" t="n">
        <f aca="false">IFERROR((K16/F16-1)*J16,0)</f>
        <v>-0.00520858278653192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34</v>
      </c>
      <c r="E17" s="19" t="n">
        <v>0.1</v>
      </c>
      <c r="F17" s="20" t="n">
        <v>53.94</v>
      </c>
      <c r="G17" s="21" t="n">
        <f aca="false">((E17*$D$4)/100)/F17</f>
        <v>2.06040403940571</v>
      </c>
      <c r="H17" s="22" t="n">
        <v>1</v>
      </c>
      <c r="I17" s="23" t="n">
        <f aca="false">H17*F17*100</f>
        <v>5394</v>
      </c>
      <c r="J17" s="40" t="n">
        <f aca="false">I17/$E$4</f>
        <v>0.0645864265529958</v>
      </c>
      <c r="K17" s="24" t="n">
        <v>48.76</v>
      </c>
      <c r="L17" s="25" t="n">
        <f aca="false">IFERROR((K17/F17-1)*J17,0)</f>
        <v>-0.00620240432970928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1" t="s">
        <v>23</v>
      </c>
      <c r="D18" s="31"/>
      <c r="E18" s="31"/>
      <c r="F18" s="32" t="n">
        <f aca="false">D4</f>
        <v>111138.193885544</v>
      </c>
      <c r="G18" s="33"/>
      <c r="H18" s="33"/>
      <c r="I18" s="33"/>
      <c r="J18" s="32"/>
      <c r="K18" s="41" t="n">
        <f aca="false">F4</f>
        <v>115978.193885544</v>
      </c>
      <c r="L18" s="35" t="n">
        <f aca="false">(K18/F18-1)</f>
        <v>0.0435493850564503</v>
      </c>
      <c r="M18" s="35"/>
      <c r="N18" s="1" t="s">
        <v>24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1" t="s">
        <v>25</v>
      </c>
      <c r="D19" s="31"/>
      <c r="E19" s="31"/>
      <c r="F19" s="36" t="n">
        <v>100967.2</v>
      </c>
      <c r="G19" s="37"/>
      <c r="H19" s="37"/>
      <c r="I19" s="37"/>
      <c r="J19" s="38"/>
      <c r="K19" s="39" t="n">
        <v>102673.28</v>
      </c>
      <c r="L19" s="35" t="n">
        <f aca="false">(K19/F19-1)</f>
        <v>0.0168973686504132</v>
      </c>
      <c r="M19" s="3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6" min="14" style="0" width="8.7"/>
    <col collapsed="false" customWidth="true" hidden="false" outlineLevel="0" max="1025" min="27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Julho!F4</f>
        <v>115978.193885544</v>
      </c>
      <c r="E4" s="10" t="n">
        <f aca="false">IF(SUM(I8:I17)&lt;=D4,SUM(I8:I17),"VALOR ACIMA DO DISPONÍVEL")</f>
        <v>83516</v>
      </c>
      <c r="F4" s="11" t="n">
        <f aca="false">(E4*I2)+E4+(D4-E4)</f>
        <v>120818.193885544</v>
      </c>
      <c r="G4" s="2"/>
      <c r="H4" s="2"/>
      <c r="I4" s="12" t="n">
        <f aca="false">F4/100000-1</f>
        <v>0.20818193885544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7" t="n">
        <v>1</v>
      </c>
      <c r="D8" s="18" t="s">
        <v>26</v>
      </c>
      <c r="E8" s="19" t="n">
        <v>0.1</v>
      </c>
      <c r="F8" s="20" t="n">
        <v>16.71</v>
      </c>
      <c r="G8" s="21" t="n">
        <f aca="false">((E8*$D$4)/100)/F8</f>
        <v>6.94064595365314</v>
      </c>
      <c r="H8" s="22" t="n">
        <v>6</v>
      </c>
      <c r="I8" s="23" t="n">
        <f aca="false">H8*F8*100</f>
        <v>10026</v>
      </c>
      <c r="J8" s="40" t="n">
        <f aca="false">I8/$E$4</f>
        <v>0.120048852914412</v>
      </c>
      <c r="K8" s="24" t="n">
        <v>15.86</v>
      </c>
      <c r="L8" s="25" t="n">
        <f aca="false">IFERROR((K8/F8-1)*J8,0)</f>
        <v>-0.00610661430145123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27</v>
      </c>
      <c r="E9" s="19" t="n">
        <v>0.1</v>
      </c>
      <c r="F9" s="20" t="n">
        <v>35.25</v>
      </c>
      <c r="G9" s="21" t="n">
        <f aca="false">((E9*$D$4)/100)/F9</f>
        <v>3.29016152866791</v>
      </c>
      <c r="H9" s="22" t="n">
        <v>3</v>
      </c>
      <c r="I9" s="23" t="n">
        <f aca="false">H9*F9*100</f>
        <v>10575</v>
      </c>
      <c r="J9" s="40" t="n">
        <f aca="false">I9/$E$4</f>
        <v>0.126622443603621</v>
      </c>
      <c r="K9" s="24" t="n">
        <v>42.95</v>
      </c>
      <c r="L9" s="25" t="n">
        <f aca="false">IFERROR((K9/F9-1)*J9,0)</f>
        <v>0.0276593706595144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28</v>
      </c>
      <c r="E10" s="19" t="n">
        <v>0.09</v>
      </c>
      <c r="F10" s="20" t="n">
        <v>9.89</v>
      </c>
      <c r="G10" s="21" t="n">
        <f aca="false">((E10*$D$4)/100)/F10</f>
        <v>10.554132911728</v>
      </c>
      <c r="H10" s="22" t="n">
        <v>10</v>
      </c>
      <c r="I10" s="23" t="n">
        <f aca="false">H10*F10*100</f>
        <v>9890</v>
      </c>
      <c r="J10" s="40" t="n">
        <f aca="false">I10/$E$4</f>
        <v>0.118420422434025</v>
      </c>
      <c r="K10" s="24" t="n">
        <v>10.19</v>
      </c>
      <c r="L10" s="25" t="n">
        <f aca="false">IFERROR((K10/F10-1)*J10,0)</f>
        <v>0.00359212605967716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29</v>
      </c>
      <c r="E11" s="19" t="n">
        <v>0.09</v>
      </c>
      <c r="F11" s="20" t="n">
        <v>43.47</v>
      </c>
      <c r="G11" s="21" t="n">
        <f aca="false">((E11*$D$4)/100)/F11</f>
        <v>2.40120484235081</v>
      </c>
      <c r="H11" s="22" t="n">
        <v>2</v>
      </c>
      <c r="I11" s="23" t="n">
        <f aca="false">H11*F11*100</f>
        <v>8694</v>
      </c>
      <c r="J11" s="40" t="n">
        <f aca="false">I11/$E$4</f>
        <v>0.104099813209445</v>
      </c>
      <c r="K11" s="24" t="n">
        <v>48.33</v>
      </c>
      <c r="L11" s="25" t="n">
        <f aca="false">IFERROR((K11/F11-1)*J11,0)</f>
        <v>0.0116384884333541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30</v>
      </c>
      <c r="E12" s="19" t="n">
        <v>0.08</v>
      </c>
      <c r="F12" s="20" t="n">
        <v>29</v>
      </c>
      <c r="G12" s="21" t="n">
        <f aca="false">((E12*$D$4)/100)/F12</f>
        <v>3.19939845201501</v>
      </c>
      <c r="H12" s="22" t="n">
        <v>3</v>
      </c>
      <c r="I12" s="23" t="n">
        <f aca="false">H12*F12*100</f>
        <v>8700</v>
      </c>
      <c r="J12" s="40" t="n">
        <f aca="false">I12/$E$4</f>
        <v>0.104171655730638</v>
      </c>
      <c r="K12" s="24" t="n">
        <v>34.66</v>
      </c>
      <c r="L12" s="25" t="n">
        <f aca="false">IFERROR((K12/F12-1)*J12,0)</f>
        <v>0.0203314334977729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31</v>
      </c>
      <c r="E13" s="19" t="n">
        <v>0.09</v>
      </c>
      <c r="F13" s="20" t="n">
        <v>18.9</v>
      </c>
      <c r="G13" s="21" t="n">
        <f aca="false">((E13*$D$4)/100)/F13</f>
        <v>5.52277113740686</v>
      </c>
      <c r="H13" s="22" t="n">
        <v>5</v>
      </c>
      <c r="I13" s="23" t="n">
        <f aca="false">H13*F13*100</f>
        <v>9450</v>
      </c>
      <c r="J13" s="40" t="n">
        <f aca="false">I13/$E$4</f>
        <v>0.113151970879831</v>
      </c>
      <c r="K13" s="24" t="n">
        <v>19.85</v>
      </c>
      <c r="L13" s="25" t="n">
        <f aca="false">IFERROR((K13/F13-1)*J13,0)</f>
        <v>0.00568753292782224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32</v>
      </c>
      <c r="E14" s="19" t="n">
        <v>0.07</v>
      </c>
      <c r="F14" s="20" t="n">
        <v>10.76</v>
      </c>
      <c r="G14" s="21" t="n">
        <f aca="false">((E14*$D$4)/100)/F14</f>
        <v>7.54504978809301</v>
      </c>
      <c r="H14" s="22" t="n">
        <v>7</v>
      </c>
      <c r="I14" s="23" t="n">
        <f aca="false">H14*F14*100</f>
        <v>7532</v>
      </c>
      <c r="J14" s="40" t="n">
        <f aca="false">I14/$E$4</f>
        <v>0.0901863116049619</v>
      </c>
      <c r="K14" s="24" t="n">
        <v>11.85</v>
      </c>
      <c r="L14" s="25" t="n">
        <f aca="false">IFERROR((K14/F14-1)*J14,0)</f>
        <v>0.00913597394511231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19</v>
      </c>
      <c r="E15" s="19" t="n">
        <v>0.07</v>
      </c>
      <c r="F15" s="20" t="n">
        <v>12.89</v>
      </c>
      <c r="G15" s="21" t="n">
        <f aca="false">((E15*$D$4)/100)/F15</f>
        <v>6.29827274785732</v>
      </c>
      <c r="H15" s="22" t="n">
        <v>5</v>
      </c>
      <c r="I15" s="23" t="n">
        <f aca="false">H15*F15*100</f>
        <v>6445</v>
      </c>
      <c r="J15" s="40" t="n">
        <f aca="false">I15/$E$4</f>
        <v>0.0771708415153982</v>
      </c>
      <c r="K15" s="24" t="n">
        <v>12.46</v>
      </c>
      <c r="L15" s="25" t="n">
        <f aca="false">IFERROR((K15/F15-1)*J15,0)</f>
        <v>-0.00257435700943531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33</v>
      </c>
      <c r="E16" s="19" t="n">
        <v>0.07</v>
      </c>
      <c r="F16" s="20" t="n">
        <v>22.7</v>
      </c>
      <c r="G16" s="21" t="n">
        <f aca="false">((E16*$D$4)/100)/F16</f>
        <v>3.57642007576567</v>
      </c>
      <c r="H16" s="22" t="n">
        <v>3</v>
      </c>
      <c r="I16" s="23" t="n">
        <f aca="false">H16*F16*100</f>
        <v>6810</v>
      </c>
      <c r="J16" s="40" t="n">
        <f aca="false">I16/$E$4</f>
        <v>0.0815412615546721</v>
      </c>
      <c r="K16" s="24" t="n">
        <v>21.25</v>
      </c>
      <c r="L16" s="25" t="n">
        <f aca="false">IFERROR((K16/F16-1)*J16,0)</f>
        <v>-0.00520858278653192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34</v>
      </c>
      <c r="E17" s="19" t="n">
        <v>0.08</v>
      </c>
      <c r="F17" s="20" t="n">
        <v>53.94</v>
      </c>
      <c r="G17" s="21" t="n">
        <f aca="false">((E17*$D$4)/100)/F17</f>
        <v>1.72010669463172</v>
      </c>
      <c r="H17" s="22" t="n">
        <v>1</v>
      </c>
      <c r="I17" s="23" t="n">
        <f aca="false">H17*F17*100</f>
        <v>5394</v>
      </c>
      <c r="J17" s="40" t="n">
        <f aca="false">I17/$E$4</f>
        <v>0.0645864265529958</v>
      </c>
      <c r="K17" s="24" t="n">
        <v>48.76</v>
      </c>
      <c r="L17" s="25" t="n">
        <f aca="false">IFERROR((K17/F17-1)*J17,0)</f>
        <v>-0.00620240432970928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1" t="s">
        <v>23</v>
      </c>
      <c r="D18" s="31"/>
      <c r="E18" s="31"/>
      <c r="F18" s="32" t="n">
        <f aca="false">D4</f>
        <v>115978.193885544</v>
      </c>
      <c r="G18" s="33"/>
      <c r="H18" s="33"/>
      <c r="I18" s="33"/>
      <c r="J18" s="32"/>
      <c r="K18" s="41" t="n">
        <f aca="false">F4</f>
        <v>120818.193885544</v>
      </c>
      <c r="L18" s="35" t="n">
        <f aca="false">(K18/F18-1)</f>
        <v>0.0417319828654728</v>
      </c>
      <c r="M18" s="35"/>
      <c r="N18" s="1" t="s">
        <v>24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1" t="s">
        <v>25</v>
      </c>
      <c r="D19" s="31"/>
      <c r="E19" s="31"/>
      <c r="F19" s="36" t="n">
        <v>100967.2</v>
      </c>
      <c r="G19" s="37"/>
      <c r="H19" s="37"/>
      <c r="I19" s="37"/>
      <c r="J19" s="38"/>
      <c r="K19" s="39" t="n">
        <v>102673.28</v>
      </c>
      <c r="L19" s="35" t="n">
        <f aca="false">(K19/F19-1)</f>
        <v>0.0168973686504132</v>
      </c>
      <c r="M19" s="3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6" min="14" style="0" width="8.7"/>
    <col collapsed="false" customWidth="true" hidden="false" outlineLevel="0" max="1025" min="27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Agosto!F4</f>
        <v>120818.193885544</v>
      </c>
      <c r="E4" s="10" t="n">
        <f aca="false">IF(SUM(I8:I17)&lt;=D4,SUM(I8:I17),"VALOR ACIMA DO DISPONÍVEL")</f>
        <v>83516</v>
      </c>
      <c r="F4" s="11" t="n">
        <f aca="false">(E4*I2)+E4+(D4-E4)</f>
        <v>125658.193885544</v>
      </c>
      <c r="G4" s="2"/>
      <c r="H4" s="2"/>
      <c r="I4" s="12" t="n">
        <f aca="false">F4/100000-1</f>
        <v>0.25658193885544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7" t="n">
        <v>1</v>
      </c>
      <c r="D8" s="18" t="s">
        <v>26</v>
      </c>
      <c r="E8" s="19" t="n">
        <v>0.1</v>
      </c>
      <c r="F8" s="20" t="n">
        <v>16.71</v>
      </c>
      <c r="G8" s="21" t="n">
        <f aca="false">((E8*$D$4)/100)/F8</f>
        <v>7.23029287166631</v>
      </c>
      <c r="H8" s="22" t="n">
        <v>6</v>
      </c>
      <c r="I8" s="23" t="n">
        <f aca="false">H8*F8*100</f>
        <v>10026</v>
      </c>
      <c r="J8" s="40" t="n">
        <f aca="false">I8/$E$4</f>
        <v>0.120048852914412</v>
      </c>
      <c r="K8" s="24" t="n">
        <v>15.86</v>
      </c>
      <c r="L8" s="25" t="n">
        <f aca="false">IFERROR((K8/F8-1)*J8,0)</f>
        <v>-0.00610661430145123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27</v>
      </c>
      <c r="E9" s="19" t="n">
        <v>0.1</v>
      </c>
      <c r="F9" s="20" t="n">
        <v>35.25</v>
      </c>
      <c r="G9" s="21" t="n">
        <f aca="false">((E9*$D$4)/100)/F9</f>
        <v>3.42746649320692</v>
      </c>
      <c r="H9" s="22" t="n">
        <v>3</v>
      </c>
      <c r="I9" s="23" t="n">
        <f aca="false">H9*F9*100</f>
        <v>10575</v>
      </c>
      <c r="J9" s="40" t="n">
        <f aca="false">I9/$E$4</f>
        <v>0.126622443603621</v>
      </c>
      <c r="K9" s="24" t="n">
        <v>42.95</v>
      </c>
      <c r="L9" s="25" t="n">
        <f aca="false">IFERROR((K9/F9-1)*J9,0)</f>
        <v>0.0276593706595144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28</v>
      </c>
      <c r="E10" s="19" t="n">
        <v>0.09</v>
      </c>
      <c r="F10" s="20" t="n">
        <v>9.89</v>
      </c>
      <c r="G10" s="21" t="n">
        <f aca="false">((E10*$D$4)/100)/F10</f>
        <v>10.9945778055601</v>
      </c>
      <c r="H10" s="22" t="n">
        <v>10</v>
      </c>
      <c r="I10" s="23" t="n">
        <f aca="false">H10*F10*100</f>
        <v>9890</v>
      </c>
      <c r="J10" s="40" t="n">
        <f aca="false">I10/$E$4</f>
        <v>0.118420422434025</v>
      </c>
      <c r="K10" s="24" t="n">
        <v>10.19</v>
      </c>
      <c r="L10" s="25" t="n">
        <f aca="false">IFERROR((K10/F10-1)*J10,0)</f>
        <v>0.00359212605967716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29</v>
      </c>
      <c r="E11" s="19" t="n">
        <v>0.09</v>
      </c>
      <c r="F11" s="20" t="n">
        <v>43.47</v>
      </c>
      <c r="G11" s="21" t="n">
        <f aca="false">((E11*$D$4)/100)/F11</f>
        <v>2.50141188168828</v>
      </c>
      <c r="H11" s="22" t="n">
        <v>2</v>
      </c>
      <c r="I11" s="23" t="n">
        <f aca="false">H11*F11*100</f>
        <v>8694</v>
      </c>
      <c r="J11" s="40" t="n">
        <f aca="false">I11/$E$4</f>
        <v>0.104099813209445</v>
      </c>
      <c r="K11" s="24" t="n">
        <v>48.33</v>
      </c>
      <c r="L11" s="25" t="n">
        <f aca="false">IFERROR((K11/F11-1)*J11,0)</f>
        <v>0.0116384884333541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30</v>
      </c>
      <c r="E12" s="19" t="n">
        <v>0.08</v>
      </c>
      <c r="F12" s="20" t="n">
        <v>29</v>
      </c>
      <c r="G12" s="21" t="n">
        <f aca="false">((E12*$D$4)/100)/F12</f>
        <v>3.33291569339432</v>
      </c>
      <c r="H12" s="22" t="n">
        <v>3</v>
      </c>
      <c r="I12" s="23" t="n">
        <f aca="false">H12*F12*100</f>
        <v>8700</v>
      </c>
      <c r="J12" s="40" t="n">
        <f aca="false">I12/$E$4</f>
        <v>0.104171655730638</v>
      </c>
      <c r="K12" s="24" t="n">
        <v>34.66</v>
      </c>
      <c r="L12" s="25" t="n">
        <f aca="false">IFERROR((K12/F12-1)*J12,0)</f>
        <v>0.0203314334977729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31</v>
      </c>
      <c r="E13" s="19" t="n">
        <v>0.09</v>
      </c>
      <c r="F13" s="20" t="n">
        <v>18.9</v>
      </c>
      <c r="G13" s="21" t="n">
        <f aca="false">((E13*$D$4)/100)/F13</f>
        <v>5.75324732788305</v>
      </c>
      <c r="H13" s="22" t="n">
        <v>5</v>
      </c>
      <c r="I13" s="23" t="n">
        <f aca="false">H13*F13*100</f>
        <v>9450</v>
      </c>
      <c r="J13" s="40" t="n">
        <f aca="false">I13/$E$4</f>
        <v>0.113151970879831</v>
      </c>
      <c r="K13" s="24" t="n">
        <v>19.85</v>
      </c>
      <c r="L13" s="25" t="n">
        <f aca="false">IFERROR((K13/F13-1)*J13,0)</f>
        <v>0.00568753292782224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32</v>
      </c>
      <c r="E14" s="19" t="n">
        <v>0.07</v>
      </c>
      <c r="F14" s="20" t="n">
        <v>10.76</v>
      </c>
      <c r="G14" s="21" t="n">
        <f aca="false">((E14*$D$4)/100)/F14</f>
        <v>7.85991967656885</v>
      </c>
      <c r="H14" s="22" t="n">
        <v>7</v>
      </c>
      <c r="I14" s="23" t="n">
        <f aca="false">H14*F14*100</f>
        <v>7532</v>
      </c>
      <c r="J14" s="40" t="n">
        <f aca="false">I14/$E$4</f>
        <v>0.0901863116049619</v>
      </c>
      <c r="K14" s="24" t="n">
        <v>11.85</v>
      </c>
      <c r="L14" s="25" t="n">
        <f aca="false">IFERROR((K14/F14-1)*J14,0)</f>
        <v>0.00913597394511231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19</v>
      </c>
      <c r="E15" s="19" t="n">
        <v>0.07</v>
      </c>
      <c r="F15" s="20" t="n">
        <v>12.89</v>
      </c>
      <c r="G15" s="21" t="n">
        <f aca="false">((E15*$D$4)/100)/F15</f>
        <v>6.56111215825297</v>
      </c>
      <c r="H15" s="22" t="n">
        <v>5</v>
      </c>
      <c r="I15" s="23" t="n">
        <f aca="false">H15*F15*100</f>
        <v>6445</v>
      </c>
      <c r="J15" s="40" t="n">
        <f aca="false">I15/$E$4</f>
        <v>0.0771708415153982</v>
      </c>
      <c r="K15" s="24" t="n">
        <v>12.46</v>
      </c>
      <c r="L15" s="25" t="n">
        <f aca="false">IFERROR((K15/F15-1)*J15,0)</f>
        <v>-0.00257435700943531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33</v>
      </c>
      <c r="E16" s="19" t="n">
        <v>0.07</v>
      </c>
      <c r="F16" s="20" t="n">
        <v>22.7</v>
      </c>
      <c r="G16" s="21" t="n">
        <f aca="false">((E16*$D$4)/100)/F16</f>
        <v>3.72567117708726</v>
      </c>
      <c r="H16" s="22" t="n">
        <v>3</v>
      </c>
      <c r="I16" s="23" t="n">
        <f aca="false">H16*F16*100</f>
        <v>6810</v>
      </c>
      <c r="J16" s="40" t="n">
        <f aca="false">I16/$E$4</f>
        <v>0.0815412615546721</v>
      </c>
      <c r="K16" s="24" t="n">
        <v>21.25</v>
      </c>
      <c r="L16" s="25" t="n">
        <f aca="false">IFERROR((K16/F16-1)*J16,0)</f>
        <v>-0.00520858278653192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34</v>
      </c>
      <c r="E17" s="19" t="n">
        <v>0.08</v>
      </c>
      <c r="F17" s="20" t="n">
        <v>53.94</v>
      </c>
      <c r="G17" s="21" t="n">
        <f aca="false">((E17*$D$4)/100)/F17</f>
        <v>1.79189015773888</v>
      </c>
      <c r="H17" s="22" t="n">
        <v>1</v>
      </c>
      <c r="I17" s="23" t="n">
        <f aca="false">H17*F17*100</f>
        <v>5394</v>
      </c>
      <c r="J17" s="40" t="n">
        <f aca="false">I17/$E$4</f>
        <v>0.0645864265529958</v>
      </c>
      <c r="K17" s="24" t="n">
        <v>48.76</v>
      </c>
      <c r="L17" s="25" t="n">
        <f aca="false">IFERROR((K17/F17-1)*J17,0)</f>
        <v>-0.00620240432970928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1" t="s">
        <v>23</v>
      </c>
      <c r="D18" s="31"/>
      <c r="E18" s="31"/>
      <c r="F18" s="32" t="n">
        <f aca="false">D4</f>
        <v>120818.193885544</v>
      </c>
      <c r="G18" s="33"/>
      <c r="H18" s="33"/>
      <c r="I18" s="33"/>
      <c r="J18" s="32"/>
      <c r="K18" s="41" t="n">
        <f aca="false">F4</f>
        <v>125658.193885544</v>
      </c>
      <c r="L18" s="35" t="n">
        <f aca="false">(K18/F18-1)</f>
        <v>0.0400601916345904</v>
      </c>
      <c r="M18" s="35"/>
      <c r="N18" s="1" t="s">
        <v>24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1" t="s">
        <v>25</v>
      </c>
      <c r="D19" s="31"/>
      <c r="E19" s="31"/>
      <c r="F19" s="36" t="n">
        <v>100967.2</v>
      </c>
      <c r="G19" s="37"/>
      <c r="H19" s="37"/>
      <c r="I19" s="37"/>
      <c r="J19" s="38"/>
      <c r="K19" s="39" t="n">
        <v>102673.28</v>
      </c>
      <c r="L19" s="35" t="n">
        <f aca="false">(K19/F19-1)</f>
        <v>0.0168973686504132</v>
      </c>
      <c r="M19" s="3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6" min="14" style="0" width="8.7"/>
    <col collapsed="false" customWidth="true" hidden="false" outlineLevel="0" max="1025" min="27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Setembro!F4</f>
        <v>125658.193885544</v>
      </c>
      <c r="E4" s="10" t="n">
        <f aca="false">IF(SUM(I8:I17)&lt;=D4,SUM(I8:I17),"VALOR ACIMA DO DISPONÍVEL")</f>
        <v>83516</v>
      </c>
      <c r="F4" s="11" t="n">
        <f aca="false">(E4*I2)+E4+(D4-E4)</f>
        <v>130498.193885544</v>
      </c>
      <c r="G4" s="2"/>
      <c r="H4" s="2"/>
      <c r="I4" s="12" t="n">
        <f aca="false">F4/100000-1</f>
        <v>0.30498193885544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7" t="n">
        <v>1</v>
      </c>
      <c r="D8" s="18" t="s">
        <v>26</v>
      </c>
      <c r="E8" s="19" t="n">
        <v>0.1</v>
      </c>
      <c r="F8" s="20" t="n">
        <v>16.71</v>
      </c>
      <c r="G8" s="21" t="n">
        <f aca="false">((E8*$D$4)/100)/F8</f>
        <v>7.51993978967947</v>
      </c>
      <c r="H8" s="22" t="n">
        <v>6</v>
      </c>
      <c r="I8" s="23" t="n">
        <f aca="false">H8*F8*100</f>
        <v>10026</v>
      </c>
      <c r="J8" s="40" t="n">
        <f aca="false">I8/$E$4</f>
        <v>0.120048852914412</v>
      </c>
      <c r="K8" s="24" t="n">
        <v>15.86</v>
      </c>
      <c r="L8" s="25" t="n">
        <f aca="false">IFERROR((K8/F8-1)*J8,0)</f>
        <v>-0.00610661430145123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27</v>
      </c>
      <c r="E9" s="19" t="n">
        <v>0.1</v>
      </c>
      <c r="F9" s="20" t="n">
        <v>35.25</v>
      </c>
      <c r="G9" s="21" t="n">
        <f aca="false">((E9*$D$4)/100)/F9</f>
        <v>3.56477145774593</v>
      </c>
      <c r="H9" s="22" t="n">
        <v>3</v>
      </c>
      <c r="I9" s="23" t="n">
        <f aca="false">H9*F9*100</f>
        <v>10575</v>
      </c>
      <c r="J9" s="40" t="n">
        <f aca="false">I9/$E$4</f>
        <v>0.126622443603621</v>
      </c>
      <c r="K9" s="24" t="n">
        <v>42.95</v>
      </c>
      <c r="L9" s="25" t="n">
        <f aca="false">IFERROR((K9/F9-1)*J9,0)</f>
        <v>0.0276593706595144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28</v>
      </c>
      <c r="E10" s="19" t="n">
        <v>0.09</v>
      </c>
      <c r="F10" s="20" t="n">
        <v>9.89</v>
      </c>
      <c r="G10" s="21" t="n">
        <f aca="false">((E10*$D$4)/100)/F10</f>
        <v>11.4350226993923</v>
      </c>
      <c r="H10" s="22" t="n">
        <v>10</v>
      </c>
      <c r="I10" s="23" t="n">
        <f aca="false">H10*F10*100</f>
        <v>9890</v>
      </c>
      <c r="J10" s="40" t="n">
        <f aca="false">I10/$E$4</f>
        <v>0.118420422434025</v>
      </c>
      <c r="K10" s="24" t="n">
        <v>10.19</v>
      </c>
      <c r="L10" s="25" t="n">
        <f aca="false">IFERROR((K10/F10-1)*J10,0)</f>
        <v>0.00359212605967716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29</v>
      </c>
      <c r="E11" s="19" t="n">
        <v>0.09</v>
      </c>
      <c r="F11" s="20" t="n">
        <v>43.47</v>
      </c>
      <c r="G11" s="21" t="n">
        <f aca="false">((E11*$D$4)/100)/F11</f>
        <v>2.60161892102576</v>
      </c>
      <c r="H11" s="22" t="n">
        <v>2</v>
      </c>
      <c r="I11" s="23" t="n">
        <f aca="false">H11*F11*100</f>
        <v>8694</v>
      </c>
      <c r="J11" s="40" t="n">
        <f aca="false">I11/$E$4</f>
        <v>0.104099813209445</v>
      </c>
      <c r="K11" s="24" t="n">
        <v>48.33</v>
      </c>
      <c r="L11" s="25" t="n">
        <f aca="false">IFERROR((K11/F11-1)*J11,0)</f>
        <v>0.0116384884333541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30</v>
      </c>
      <c r="E12" s="19" t="n">
        <v>0.08</v>
      </c>
      <c r="F12" s="20" t="n">
        <v>29</v>
      </c>
      <c r="G12" s="21" t="n">
        <f aca="false">((E12*$D$4)/100)/F12</f>
        <v>3.46643293477363</v>
      </c>
      <c r="H12" s="22" t="n">
        <v>3</v>
      </c>
      <c r="I12" s="23" t="n">
        <f aca="false">H12*F12*100</f>
        <v>8700</v>
      </c>
      <c r="J12" s="40" t="n">
        <f aca="false">I12/$E$4</f>
        <v>0.104171655730638</v>
      </c>
      <c r="K12" s="24" t="n">
        <v>34.66</v>
      </c>
      <c r="L12" s="25" t="n">
        <f aca="false">IFERROR((K12/F12-1)*J12,0)</f>
        <v>0.0203314334977729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31</v>
      </c>
      <c r="E13" s="19" t="n">
        <v>0.09</v>
      </c>
      <c r="F13" s="20" t="n">
        <v>18.9</v>
      </c>
      <c r="G13" s="21" t="n">
        <f aca="false">((E13*$D$4)/100)/F13</f>
        <v>5.98372351835924</v>
      </c>
      <c r="H13" s="22" t="n">
        <v>5</v>
      </c>
      <c r="I13" s="23" t="n">
        <f aca="false">H13*F13*100</f>
        <v>9450</v>
      </c>
      <c r="J13" s="40" t="n">
        <f aca="false">I13/$E$4</f>
        <v>0.113151970879831</v>
      </c>
      <c r="K13" s="24" t="n">
        <v>19.85</v>
      </c>
      <c r="L13" s="25" t="n">
        <f aca="false">IFERROR((K13/F13-1)*J13,0)</f>
        <v>0.00568753292782224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32</v>
      </c>
      <c r="E14" s="19" t="n">
        <v>0.07</v>
      </c>
      <c r="F14" s="20" t="n">
        <v>10.76</v>
      </c>
      <c r="G14" s="21" t="n">
        <f aca="false">((E14*$D$4)/100)/F14</f>
        <v>8.17478956504469</v>
      </c>
      <c r="H14" s="22" t="n">
        <v>7</v>
      </c>
      <c r="I14" s="23" t="n">
        <f aca="false">H14*F14*100</f>
        <v>7532</v>
      </c>
      <c r="J14" s="40" t="n">
        <f aca="false">I14/$E$4</f>
        <v>0.0901863116049619</v>
      </c>
      <c r="K14" s="24" t="n">
        <v>11.85</v>
      </c>
      <c r="L14" s="25" t="n">
        <f aca="false">IFERROR((K14/F14-1)*J14,0)</f>
        <v>0.00913597394511231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19</v>
      </c>
      <c r="E15" s="19" t="n">
        <v>0.07</v>
      </c>
      <c r="F15" s="20" t="n">
        <v>12.89</v>
      </c>
      <c r="G15" s="21" t="n">
        <f aca="false">((E15*$D$4)/100)/F15</f>
        <v>6.82395156864863</v>
      </c>
      <c r="H15" s="22" t="n">
        <v>5</v>
      </c>
      <c r="I15" s="23" t="n">
        <f aca="false">H15*F15*100</f>
        <v>6445</v>
      </c>
      <c r="J15" s="40" t="n">
        <f aca="false">I15/$E$4</f>
        <v>0.0771708415153982</v>
      </c>
      <c r="K15" s="24" t="n">
        <v>12.46</v>
      </c>
      <c r="L15" s="25" t="n">
        <f aca="false">IFERROR((K15/F15-1)*J15,0)</f>
        <v>-0.00257435700943531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33</v>
      </c>
      <c r="E16" s="19" t="n">
        <v>0.07</v>
      </c>
      <c r="F16" s="20" t="n">
        <v>22.7</v>
      </c>
      <c r="G16" s="21" t="n">
        <f aca="false">((E16*$D$4)/100)/F16</f>
        <v>3.87492227840885</v>
      </c>
      <c r="H16" s="22" t="n">
        <v>3</v>
      </c>
      <c r="I16" s="23" t="n">
        <f aca="false">H16*F16*100</f>
        <v>6810</v>
      </c>
      <c r="J16" s="40" t="n">
        <f aca="false">I16/$E$4</f>
        <v>0.0815412615546721</v>
      </c>
      <c r="K16" s="24" t="n">
        <v>21.25</v>
      </c>
      <c r="L16" s="25" t="n">
        <f aca="false">IFERROR((K16/F16-1)*J16,0)</f>
        <v>-0.00520858278653192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34</v>
      </c>
      <c r="E17" s="19" t="n">
        <v>0.08</v>
      </c>
      <c r="F17" s="20" t="n">
        <v>53.94</v>
      </c>
      <c r="G17" s="21" t="n">
        <f aca="false">((E17*$D$4)/100)/F17</f>
        <v>1.86367362084604</v>
      </c>
      <c r="H17" s="22" t="n">
        <v>1</v>
      </c>
      <c r="I17" s="23" t="n">
        <f aca="false">H17*F17*100</f>
        <v>5394</v>
      </c>
      <c r="J17" s="40" t="n">
        <f aca="false">I17/$E$4</f>
        <v>0.0645864265529958</v>
      </c>
      <c r="K17" s="24" t="n">
        <v>48.76</v>
      </c>
      <c r="L17" s="25" t="n">
        <f aca="false">IFERROR((K17/F17-1)*J17,0)</f>
        <v>-0.00620240432970928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1" t="s">
        <v>23</v>
      </c>
      <c r="D18" s="31"/>
      <c r="E18" s="31"/>
      <c r="F18" s="32" t="n">
        <f aca="false">D4</f>
        <v>125658.193885544</v>
      </c>
      <c r="G18" s="33"/>
      <c r="H18" s="33"/>
      <c r="I18" s="33"/>
      <c r="J18" s="32"/>
      <c r="K18" s="41" t="n">
        <f aca="false">F4</f>
        <v>130498.193885544</v>
      </c>
      <c r="L18" s="35" t="n">
        <f aca="false">(K18/F18-1)</f>
        <v>0.0385171857905942</v>
      </c>
      <c r="M18" s="35"/>
      <c r="N18" s="1" t="s">
        <v>24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1" t="s">
        <v>25</v>
      </c>
      <c r="D19" s="31"/>
      <c r="E19" s="31"/>
      <c r="F19" s="36" t="n">
        <v>100967.2</v>
      </c>
      <c r="G19" s="37"/>
      <c r="H19" s="37"/>
      <c r="I19" s="37"/>
      <c r="J19" s="38"/>
      <c r="K19" s="39" t="n">
        <v>102673.28</v>
      </c>
      <c r="L19" s="35" t="n">
        <f aca="false">(K19/F19-1)</f>
        <v>0.0168973686504132</v>
      </c>
      <c r="M19" s="3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6" min="14" style="0" width="8.7"/>
    <col collapsed="false" customWidth="true" hidden="false" outlineLevel="0" max="1025" min="27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Outubro!F4</f>
        <v>130498.193885544</v>
      </c>
      <c r="E4" s="10" t="n">
        <f aca="false">IF(SUM(I8:I17)&lt;=D4,SUM(I8:I17),"VALOR ACIMA DO DISPONÍVEL")</f>
        <v>83516</v>
      </c>
      <c r="F4" s="11" t="n">
        <f aca="false">(E4*I2)+E4+(D4-E4)</f>
        <v>135338.193885544</v>
      </c>
      <c r="G4" s="2"/>
      <c r="H4" s="2"/>
      <c r="I4" s="12" t="n">
        <f aca="false">F4/100000-1</f>
        <v>0.35338193885544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7" t="n">
        <v>1</v>
      </c>
      <c r="D8" s="18" t="s">
        <v>26</v>
      </c>
      <c r="E8" s="19" t="n">
        <v>0.1</v>
      </c>
      <c r="F8" s="20" t="n">
        <v>16.71</v>
      </c>
      <c r="G8" s="21" t="n">
        <f aca="false">((E8*$D$4)/100)/F8</f>
        <v>7.80958670769264</v>
      </c>
      <c r="H8" s="22" t="n">
        <v>6</v>
      </c>
      <c r="I8" s="23" t="n">
        <f aca="false">H8*F8*100</f>
        <v>10026</v>
      </c>
      <c r="J8" s="40" t="n">
        <f aca="false">I8/$E$4</f>
        <v>0.120048852914412</v>
      </c>
      <c r="K8" s="24" t="n">
        <v>15.86</v>
      </c>
      <c r="L8" s="25" t="n">
        <f aca="false">IFERROR((K8/F8-1)*J8,0)</f>
        <v>-0.00610661430145123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27</v>
      </c>
      <c r="E9" s="19" t="n">
        <v>0.1</v>
      </c>
      <c r="F9" s="20" t="n">
        <v>35.25</v>
      </c>
      <c r="G9" s="21" t="n">
        <f aca="false">((E9*$D$4)/100)/F9</f>
        <v>3.70207642228494</v>
      </c>
      <c r="H9" s="22" t="n">
        <v>3</v>
      </c>
      <c r="I9" s="23" t="n">
        <f aca="false">H9*F9*100</f>
        <v>10575</v>
      </c>
      <c r="J9" s="40" t="n">
        <f aca="false">I9/$E$4</f>
        <v>0.126622443603621</v>
      </c>
      <c r="K9" s="24" t="n">
        <v>42.95</v>
      </c>
      <c r="L9" s="25" t="n">
        <f aca="false">IFERROR((K9/F9-1)*J9,0)</f>
        <v>0.0276593706595144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28</v>
      </c>
      <c r="E10" s="19" t="n">
        <v>0.1</v>
      </c>
      <c r="F10" s="20" t="n">
        <v>9.89</v>
      </c>
      <c r="G10" s="21" t="n">
        <f aca="false">((E10*$D$4)/100)/F10</f>
        <v>13.1949639924716</v>
      </c>
      <c r="H10" s="22" t="n">
        <v>10</v>
      </c>
      <c r="I10" s="23" t="n">
        <f aca="false">H10*F10*100</f>
        <v>9890</v>
      </c>
      <c r="J10" s="40" t="n">
        <f aca="false">I10/$E$4</f>
        <v>0.118420422434025</v>
      </c>
      <c r="K10" s="24" t="n">
        <v>10.19</v>
      </c>
      <c r="L10" s="25" t="n">
        <f aca="false">IFERROR((K10/F10-1)*J10,0)</f>
        <v>0.00359212605967716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29</v>
      </c>
      <c r="E11" s="19" t="n">
        <v>0.1</v>
      </c>
      <c r="F11" s="20" t="n">
        <v>43.47</v>
      </c>
      <c r="G11" s="21" t="n">
        <f aca="false">((E11*$D$4)/100)/F11</f>
        <v>3.00202884484803</v>
      </c>
      <c r="H11" s="22" t="n">
        <v>2</v>
      </c>
      <c r="I11" s="23" t="n">
        <f aca="false">H11*F11*100</f>
        <v>8694</v>
      </c>
      <c r="J11" s="40" t="n">
        <f aca="false">I11/$E$4</f>
        <v>0.104099813209445</v>
      </c>
      <c r="K11" s="24" t="n">
        <v>48.33</v>
      </c>
      <c r="L11" s="25" t="n">
        <f aca="false">IFERROR((K11/F11-1)*J11,0)</f>
        <v>0.0116384884333541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30</v>
      </c>
      <c r="E12" s="19" t="n">
        <v>0.1</v>
      </c>
      <c r="F12" s="20" t="n">
        <v>29</v>
      </c>
      <c r="G12" s="21" t="n">
        <f aca="false">((E12*$D$4)/100)/F12</f>
        <v>4.49993772019117</v>
      </c>
      <c r="H12" s="22" t="n">
        <v>3</v>
      </c>
      <c r="I12" s="23" t="n">
        <f aca="false">H12*F12*100</f>
        <v>8700</v>
      </c>
      <c r="J12" s="40" t="n">
        <f aca="false">I12/$E$4</f>
        <v>0.104171655730638</v>
      </c>
      <c r="K12" s="24" t="n">
        <v>34.66</v>
      </c>
      <c r="L12" s="25" t="n">
        <f aca="false">IFERROR((K12/F12-1)*J12,0)</f>
        <v>0.0203314334977729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31</v>
      </c>
      <c r="E13" s="19" t="n">
        <v>0.1</v>
      </c>
      <c r="F13" s="20" t="n">
        <v>18.9</v>
      </c>
      <c r="G13" s="21" t="n">
        <f aca="false">((E13*$D$4)/100)/F13</f>
        <v>6.90466634315048</v>
      </c>
      <c r="H13" s="22" t="n">
        <v>5</v>
      </c>
      <c r="I13" s="23" t="n">
        <f aca="false">H13*F13*100</f>
        <v>9450</v>
      </c>
      <c r="J13" s="40" t="n">
        <f aca="false">I13/$E$4</f>
        <v>0.113151970879831</v>
      </c>
      <c r="K13" s="24" t="n">
        <v>19.85</v>
      </c>
      <c r="L13" s="25" t="n">
        <f aca="false">IFERROR((K13/F13-1)*J13,0)</f>
        <v>0.00568753292782224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32</v>
      </c>
      <c r="E14" s="19" t="n">
        <v>0.1</v>
      </c>
      <c r="F14" s="20" t="n">
        <v>10.76</v>
      </c>
      <c r="G14" s="21" t="n">
        <f aca="false">((E14*$D$4)/100)/F14</f>
        <v>12.1280849336007</v>
      </c>
      <c r="H14" s="22" t="n">
        <v>7</v>
      </c>
      <c r="I14" s="23" t="n">
        <f aca="false">H14*F14*100</f>
        <v>7532</v>
      </c>
      <c r="J14" s="40" t="n">
        <f aca="false">I14/$E$4</f>
        <v>0.0901863116049619</v>
      </c>
      <c r="K14" s="24" t="n">
        <v>11.85</v>
      </c>
      <c r="L14" s="25" t="n">
        <f aca="false">IFERROR((K14/F14-1)*J14,0)</f>
        <v>0.00913597394511231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19</v>
      </c>
      <c r="E15" s="19" t="n">
        <v>0.1</v>
      </c>
      <c r="F15" s="20" t="n">
        <v>12.89</v>
      </c>
      <c r="G15" s="21" t="n">
        <f aca="false">((E15*$D$4)/100)/F15</f>
        <v>10.1239871129204</v>
      </c>
      <c r="H15" s="22" t="n">
        <v>5</v>
      </c>
      <c r="I15" s="23" t="n">
        <f aca="false">H15*F15*100</f>
        <v>6445</v>
      </c>
      <c r="J15" s="40" t="n">
        <f aca="false">I15/$E$4</f>
        <v>0.0771708415153982</v>
      </c>
      <c r="K15" s="24" t="n">
        <v>12.46</v>
      </c>
      <c r="L15" s="25" t="n">
        <f aca="false">IFERROR((K15/F15-1)*J15,0)</f>
        <v>-0.00257435700943531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33</v>
      </c>
      <c r="E16" s="19" t="n">
        <v>0.1</v>
      </c>
      <c r="F16" s="20" t="n">
        <v>22.7</v>
      </c>
      <c r="G16" s="21" t="n">
        <f aca="false">((E16*$D$4)/100)/F16</f>
        <v>5.74881911390062</v>
      </c>
      <c r="H16" s="22" t="n">
        <v>3</v>
      </c>
      <c r="I16" s="23" t="n">
        <f aca="false">H16*F16*100</f>
        <v>6810</v>
      </c>
      <c r="J16" s="40" t="n">
        <f aca="false">I16/$E$4</f>
        <v>0.0815412615546721</v>
      </c>
      <c r="K16" s="24" t="n">
        <v>21.25</v>
      </c>
      <c r="L16" s="25" t="n">
        <f aca="false">IFERROR((K16/F16-1)*J16,0)</f>
        <v>-0.00520858278653192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34</v>
      </c>
      <c r="E17" s="19" t="n">
        <v>0.1</v>
      </c>
      <c r="F17" s="20" t="n">
        <v>53.94</v>
      </c>
      <c r="G17" s="21" t="n">
        <f aca="false">((E17*$D$4)/100)/F17</f>
        <v>2.41932135494149</v>
      </c>
      <c r="H17" s="22" t="n">
        <v>1</v>
      </c>
      <c r="I17" s="23" t="n">
        <f aca="false">H17*F17*100</f>
        <v>5394</v>
      </c>
      <c r="J17" s="40" t="n">
        <f aca="false">I17/$E$4</f>
        <v>0.0645864265529958</v>
      </c>
      <c r="K17" s="24" t="n">
        <v>48.76</v>
      </c>
      <c r="L17" s="25" t="n">
        <f aca="false">IFERROR((K17/F17-1)*J17,0)</f>
        <v>-0.00620240432970928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1" t="s">
        <v>23</v>
      </c>
      <c r="D18" s="31"/>
      <c r="E18" s="31"/>
      <c r="F18" s="32" t="n">
        <f aca="false">D4</f>
        <v>130498.193885544</v>
      </c>
      <c r="G18" s="33"/>
      <c r="H18" s="33"/>
      <c r="I18" s="33"/>
      <c r="J18" s="32"/>
      <c r="K18" s="41" t="n">
        <f aca="false">F4</f>
        <v>135338.193885544</v>
      </c>
      <c r="L18" s="35" t="n">
        <f aca="false">(K18/F18-1)</f>
        <v>0.0370886359105094</v>
      </c>
      <c r="M18" s="35"/>
      <c r="N18" s="1" t="s">
        <v>24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1" t="s">
        <v>25</v>
      </c>
      <c r="D19" s="31"/>
      <c r="E19" s="31"/>
      <c r="F19" s="36" t="n">
        <v>100967.2</v>
      </c>
      <c r="G19" s="37"/>
      <c r="H19" s="37"/>
      <c r="I19" s="37"/>
      <c r="J19" s="38"/>
      <c r="K19" s="39" t="n">
        <v>102673.28</v>
      </c>
      <c r="L19" s="35" t="n">
        <f aca="false">(K19/F19-1)</f>
        <v>0.0168973686504132</v>
      </c>
      <c r="M19" s="3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6" min="14" style="0" width="8.7"/>
    <col collapsed="false" customWidth="true" hidden="false" outlineLevel="0" max="1025" min="27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0.0415199377521799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Novembro!F4</f>
        <v>135338.193885544</v>
      </c>
      <c r="E4" s="10" t="n">
        <f aca="false">IF(SUM(I8:I17)&lt;=D4,SUM(I8:I17),"VALOR ACIMA DO DISPONÍVEL")</f>
        <v>124663</v>
      </c>
      <c r="F4" s="11" t="n">
        <f aca="false">(E4*I2)+E4+(D4-E4)</f>
        <v>140514.193885544</v>
      </c>
      <c r="G4" s="2"/>
      <c r="H4" s="2"/>
      <c r="I4" s="12" t="n">
        <f aca="false">F4/100000-1</f>
        <v>0.40514193885544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7" t="n">
        <v>1</v>
      </c>
      <c r="D8" s="18" t="s">
        <v>26</v>
      </c>
      <c r="E8" s="19" t="n">
        <v>0.1</v>
      </c>
      <c r="F8" s="20" t="n">
        <v>16.71</v>
      </c>
      <c r="G8" s="21" t="n">
        <f aca="false">((E8*$D$4)/100)/F8</f>
        <v>8.09923362570581</v>
      </c>
      <c r="H8" s="22" t="n">
        <v>6</v>
      </c>
      <c r="I8" s="23" t="n">
        <f aca="false">H8*F8*100</f>
        <v>10026</v>
      </c>
      <c r="J8" s="40" t="n">
        <f aca="false">I8/$E$4</f>
        <v>0.0804248253290872</v>
      </c>
      <c r="K8" s="24" t="n">
        <v>15.86</v>
      </c>
      <c r="L8" s="25" t="n">
        <f aca="false">IFERROR((K8/F8-1)*J8,0)</f>
        <v>-0.00409102941530367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27</v>
      </c>
      <c r="E9" s="19" t="n">
        <v>0.1</v>
      </c>
      <c r="F9" s="20" t="n">
        <v>35.25</v>
      </c>
      <c r="G9" s="21" t="n">
        <f aca="false">((E9*$D$4)/100)/F9</f>
        <v>3.83938138682394</v>
      </c>
      <c r="H9" s="22" t="n">
        <v>3</v>
      </c>
      <c r="I9" s="23" t="n">
        <f aca="false">H9*F9*100</f>
        <v>10575</v>
      </c>
      <c r="J9" s="40" t="n">
        <f aca="false">I9/$E$4</f>
        <v>0.0848286981702671</v>
      </c>
      <c r="K9" s="24" t="n">
        <v>42.95</v>
      </c>
      <c r="L9" s="25" t="n">
        <f aca="false">IFERROR((K9/F9-1)*J9,0)</f>
        <v>0.0185299567634342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28</v>
      </c>
      <c r="E10" s="19" t="n">
        <v>0.1</v>
      </c>
      <c r="F10" s="20" t="n">
        <v>9.89</v>
      </c>
      <c r="G10" s="21" t="n">
        <f aca="false">((E10*$D$4)/100)/F10</f>
        <v>13.6843472078406</v>
      </c>
      <c r="H10" s="22" t="n">
        <v>13</v>
      </c>
      <c r="I10" s="23" t="n">
        <f aca="false">H10*F10*100</f>
        <v>12857</v>
      </c>
      <c r="J10" s="40" t="n">
        <f aca="false">I10/$E$4</f>
        <v>0.103134049397175</v>
      </c>
      <c r="K10" s="24" t="n">
        <v>10.19</v>
      </c>
      <c r="L10" s="25" t="n">
        <f aca="false">IFERROR((K10/F10-1)*J10,0)</f>
        <v>0.0031284342587616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29</v>
      </c>
      <c r="E11" s="19" t="n">
        <v>0.1</v>
      </c>
      <c r="F11" s="20" t="n">
        <v>43.47</v>
      </c>
      <c r="G11" s="21" t="n">
        <f aca="false">((E11*$D$4)/100)/F11</f>
        <v>3.11336999966745</v>
      </c>
      <c r="H11" s="22" t="n">
        <v>3</v>
      </c>
      <c r="I11" s="23" t="n">
        <f aca="false">H11*F11*100</f>
        <v>13041</v>
      </c>
      <c r="J11" s="40" t="n">
        <f aca="false">I11/$E$4</f>
        <v>0.104610028637206</v>
      </c>
      <c r="K11" s="24" t="n">
        <v>48.33</v>
      </c>
      <c r="L11" s="25" t="n">
        <f aca="false">IFERROR((K11/F11-1)*J11,0)</f>
        <v>0.0116955311519858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30</v>
      </c>
      <c r="E12" s="19" t="n">
        <v>0.1</v>
      </c>
      <c r="F12" s="20" t="n">
        <v>29</v>
      </c>
      <c r="G12" s="21" t="n">
        <f aca="false">((E12*$D$4)/100)/F12</f>
        <v>4.66683427191531</v>
      </c>
      <c r="H12" s="22" t="n">
        <v>4</v>
      </c>
      <c r="I12" s="23" t="n">
        <f aca="false">H12*F12*100</f>
        <v>11600</v>
      </c>
      <c r="J12" s="40" t="n">
        <f aca="false">I12/$E$4</f>
        <v>0.0930508651323969</v>
      </c>
      <c r="K12" s="24" t="n">
        <v>34.66</v>
      </c>
      <c r="L12" s="25" t="n">
        <f aca="false">IFERROR((K12/F12-1)*J12,0)</f>
        <v>0.0181609619534264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31</v>
      </c>
      <c r="E13" s="19" t="n">
        <v>0.1</v>
      </c>
      <c r="F13" s="20" t="n">
        <v>18.9</v>
      </c>
      <c r="G13" s="21" t="n">
        <f aca="false">((E13*$D$4)/100)/F13</f>
        <v>7.16075099923513</v>
      </c>
      <c r="H13" s="22" t="n">
        <v>7</v>
      </c>
      <c r="I13" s="23" t="n">
        <f aca="false">H13*F13*100</f>
        <v>13230</v>
      </c>
      <c r="J13" s="40" t="n">
        <f aca="false">I13/$E$4</f>
        <v>0.10612611600876</v>
      </c>
      <c r="K13" s="24" t="n">
        <v>19.85</v>
      </c>
      <c r="L13" s="25" t="n">
        <f aca="false">IFERROR((K13/F13-1)*J13,0)</f>
        <v>0.00533438149250381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32</v>
      </c>
      <c r="E14" s="19" t="n">
        <v>0.1</v>
      </c>
      <c r="F14" s="20" t="n">
        <v>10.76</v>
      </c>
      <c r="G14" s="21" t="n">
        <f aca="false">((E14*$D$4)/100)/F14</f>
        <v>12.5778990599948</v>
      </c>
      <c r="H14" s="22" t="n">
        <v>12</v>
      </c>
      <c r="I14" s="23" t="n">
        <f aca="false">H14*F14*100</f>
        <v>12912</v>
      </c>
      <c r="J14" s="40" t="n">
        <f aca="false">I14/$E$4</f>
        <v>0.103575238843923</v>
      </c>
      <c r="K14" s="24" t="n">
        <v>11.85</v>
      </c>
      <c r="L14" s="25" t="n">
        <f aca="false">IFERROR((K14/F14-1)*J14,0)</f>
        <v>0.0104922872063082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19</v>
      </c>
      <c r="E15" s="19" t="n">
        <v>0.1</v>
      </c>
      <c r="F15" s="20" t="n">
        <v>12.89</v>
      </c>
      <c r="G15" s="21" t="n">
        <f aca="false">((E15*$D$4)/100)/F15</f>
        <v>10.4994719849142</v>
      </c>
      <c r="H15" s="22" t="n">
        <v>10</v>
      </c>
      <c r="I15" s="23" t="n">
        <f aca="false">H15*F15*100</f>
        <v>12890</v>
      </c>
      <c r="J15" s="40" t="n">
        <f aca="false">I15/$E$4</f>
        <v>0.103398763065224</v>
      </c>
      <c r="K15" s="24" t="n">
        <v>12.46</v>
      </c>
      <c r="L15" s="25" t="n">
        <f aca="false">IFERROR((K15/F15-1)*J15,0)</f>
        <v>-0.0034492993109423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33</v>
      </c>
      <c r="E16" s="19" t="n">
        <v>0.1</v>
      </c>
      <c r="F16" s="20" t="n">
        <v>22.7</v>
      </c>
      <c r="G16" s="21" t="n">
        <f aca="false">((E16*$D$4)/100)/F16</f>
        <v>5.96203497293145</v>
      </c>
      <c r="H16" s="22" t="n">
        <v>5</v>
      </c>
      <c r="I16" s="23" t="n">
        <f aca="false">H16*F16*100</f>
        <v>11350</v>
      </c>
      <c r="J16" s="40" t="n">
        <f aca="false">I16/$E$4</f>
        <v>0.0910454585562677</v>
      </c>
      <c r="K16" s="24" t="n">
        <v>21.25</v>
      </c>
      <c r="L16" s="25" t="n">
        <f aca="false">IFERROR((K16/F16-1)*J16,0)</f>
        <v>-0.0058156790707748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34</v>
      </c>
      <c r="E17" s="19" t="n">
        <v>0.1</v>
      </c>
      <c r="F17" s="20" t="n">
        <v>53.94</v>
      </c>
      <c r="G17" s="21" t="n">
        <f aca="false">((E17*$D$4)/100)/F17</f>
        <v>2.50905068382544</v>
      </c>
      <c r="H17" s="22" t="n">
        <v>3</v>
      </c>
      <c r="I17" s="23" t="n">
        <f aca="false">H17*F17*100</f>
        <v>16182</v>
      </c>
      <c r="J17" s="40" t="n">
        <f aca="false">I17/$E$4</f>
        <v>0.129805956859694</v>
      </c>
      <c r="K17" s="24" t="n">
        <v>48.76</v>
      </c>
      <c r="L17" s="25" t="n">
        <f aca="false">IFERROR((K17/F17-1)*J17,0)</f>
        <v>-0.0124656072772194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1" t="s">
        <v>23</v>
      </c>
      <c r="D18" s="31"/>
      <c r="E18" s="31"/>
      <c r="F18" s="32" t="n">
        <f aca="false">D4</f>
        <v>135338.193885544</v>
      </c>
      <c r="G18" s="33"/>
      <c r="H18" s="33"/>
      <c r="I18" s="33"/>
      <c r="J18" s="32"/>
      <c r="K18" s="41" t="n">
        <f aca="false">F4</f>
        <v>140514.193885544</v>
      </c>
      <c r="L18" s="35" t="n">
        <f aca="false">(K18/F18-1)</f>
        <v>0.0382449318362956</v>
      </c>
      <c r="M18" s="3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1" t="s">
        <v>25</v>
      </c>
      <c r="D19" s="31"/>
      <c r="E19" s="31"/>
      <c r="F19" s="36" t="n">
        <v>100967.2</v>
      </c>
      <c r="G19" s="37"/>
      <c r="H19" s="37"/>
      <c r="I19" s="37"/>
      <c r="J19" s="38"/>
      <c r="K19" s="39" t="n">
        <v>102673.28</v>
      </c>
      <c r="L19" s="35" t="n">
        <f aca="false">(K19/F19-1)</f>
        <v>0.0168973686504132</v>
      </c>
      <c r="M19" s="3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2020-05-29T20:03:20Z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