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<sst xmlns="http://schemas.openxmlformats.org/spreadsheetml/2006/main" count="242" uniqueCount="32">
  <si>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</si>
  <si>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</si>
  <si>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</si>
  <si>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</si>
  <si>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</si>
  <si>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</si>
  <si>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</si>
  <si>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</si>
  <si>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</si>
  <si>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</si>
  <si>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</si>
  <si>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</si>
  <si>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</si>
  <si>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</si>
  <si>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</si>
  <si>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</si>
  <si>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</si>
  <si>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</si>
  <si>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BBAS3</t>
  </si>
  <si>
    <t xml:space="preserve">TAEE3</t>
  </si>
  <si>
    <t xml:space="preserve">EGIE3</t>
  </si>
  <si>
    <t xml:space="preserve">PETR4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</si>
  <si>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</si>
  <si>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</si>
  <si>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</si>
  <si>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</si>
  <si>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</si>
  <si>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yduq3</t>
  </si>
  <si>
    <t xml:space="preserve">ENBR3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</si>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</sst>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2" colorId="64" zoomScale="100" zoomScaleNormal="100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0.127967381455754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99330</v>
      </c>
      <c r="F4" s="15" t="n">
        <f aca="false">(E4*I2)+E4+(D4-E4)</f>
        <v>112711</v>
      </c>
      <c r="G4" s="3"/>
      <c r="H4" s="3"/>
      <c r="I4" s="16" t="n">
        <f aca="false">F4/D4-1</f>
        <v>0.12711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0.2</v>
      </c>
      <c r="F8" s="24" t="n">
        <v>49.7</v>
      </c>
      <c r="G8" s="25" t="n">
        <f aca="false">((E8*$D$4)/100)/F8</f>
        <v>4.02414486921529</v>
      </c>
      <c r="H8" s="26" t="n">
        <v>4</v>
      </c>
      <c r="I8" s="27" t="n">
        <f aca="false">H8*F8*100</f>
        <v>19880</v>
      </c>
      <c r="J8" s="28" t="n">
        <f aca="false">I8/$E$4</f>
        <v>0.200140944326991</v>
      </c>
      <c r="K8" s="29" t="n">
        <v>64.35</v>
      </c>
      <c r="L8" s="30" t="n">
        <f aca="false">IFERROR((K8/F8-1)*J8,0)</f>
        <v>0.0589952682975938</v>
      </c>
      <c r="M8" s="31" t="n">
        <f aca="false">IFERROR(L8/J8,0)</f>
        <v>0.29476861167002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3" t="n">
        <v>0.2</v>
      </c>
      <c r="F9" s="24" t="n">
        <v>28.5</v>
      </c>
      <c r="G9" s="25" t="n">
        <f aca="false">((E9*$D$4)/100)/F9</f>
        <v>7.01754385964912</v>
      </c>
      <c r="H9" s="26" t="n">
        <v>7</v>
      </c>
      <c r="I9" s="27" t="n">
        <f aca="false">H9*F9*100</f>
        <v>19950</v>
      </c>
      <c r="J9" s="28" t="n">
        <f aca="false">I9/$E$4</f>
        <v>0.200845665961945</v>
      </c>
      <c r="K9" s="29" t="n">
        <v>30.84</v>
      </c>
      <c r="L9" s="30" t="n">
        <f aca="false">IFERROR((K9/F9-1)*J9,0)</f>
        <v>0.0164904862579281</v>
      </c>
      <c r="M9" s="31" t="n">
        <f aca="false">IFERROR(L9/J9,0)</f>
        <v>0.0821052631578947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0.2</v>
      </c>
      <c r="F10" s="24" t="n">
        <v>9.14</v>
      </c>
      <c r="G10" s="25" t="n">
        <f aca="false">((E10*$D$4)/100)/F10</f>
        <v>21.8818380743982</v>
      </c>
      <c r="H10" s="26" t="n">
        <v>20</v>
      </c>
      <c r="I10" s="27" t="n">
        <f aca="false">H10*F10*100</f>
        <v>18280</v>
      </c>
      <c r="J10" s="28" t="n">
        <f aca="false">I10/$E$4</f>
        <v>0.184033021242324</v>
      </c>
      <c r="K10" s="29" t="n">
        <v>9.55</v>
      </c>
      <c r="L10" s="30" t="n">
        <f aca="false">IFERROR((K10/F10-1)*J10,0)</f>
        <v>0.00825531058089197</v>
      </c>
      <c r="M10" s="31" t="n">
        <f aca="false">IFERROR(L10/J10,0)</f>
        <v>0.0448577680525164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0.2</v>
      </c>
      <c r="F11" s="24" t="n">
        <v>39.12</v>
      </c>
      <c r="G11" s="25" t="n">
        <f aca="false">((E11*$D$4)/100)/F11</f>
        <v>5.11247443762781</v>
      </c>
      <c r="H11" s="26" t="n">
        <v>5</v>
      </c>
      <c r="I11" s="27" t="n">
        <f aca="false">H11*F11*100</f>
        <v>19560</v>
      </c>
      <c r="J11" s="28" t="n">
        <f aca="false">I11/$E$4</f>
        <v>0.196919359710057</v>
      </c>
      <c r="K11" s="29" t="n">
        <v>42.41</v>
      </c>
      <c r="L11" s="30" t="n">
        <f aca="false">IFERROR((K11/F11-1)*J11,0)</f>
        <v>0.0165609584214236</v>
      </c>
      <c r="M11" s="31" t="n">
        <f aca="false">IFERROR(L11/J11,0)</f>
        <v>0.0841002044989776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3" t="n">
        <v>0.2</v>
      </c>
      <c r="F12" s="24" t="n">
        <v>18.05</v>
      </c>
      <c r="G12" s="25" t="n">
        <f aca="false">((E12*$D$4)/100)/F12</f>
        <v>11.0803324099723</v>
      </c>
      <c r="H12" s="26" t="n">
        <v>12</v>
      </c>
      <c r="I12" s="27" t="n">
        <f aca="false">H12*F12*100</f>
        <v>21660</v>
      </c>
      <c r="J12" s="28" t="n">
        <f aca="false">I12/$E$4</f>
        <v>0.218061008758683</v>
      </c>
      <c r="K12" s="29" t="n">
        <v>20.34</v>
      </c>
      <c r="L12" s="30" t="n">
        <f aca="false">IFERROR((K12/F12-1)*J12,0)</f>
        <v>0.027665357897916</v>
      </c>
      <c r="M12" s="31" t="n">
        <f aca="false">IFERROR(L12/J12,0)</f>
        <v>0.126869806094183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/>
      <c r="E13" s="23"/>
      <c r="F13" s="24"/>
      <c r="G13" s="25"/>
      <c r="H13" s="26"/>
      <c r="I13" s="27"/>
      <c r="J13" s="28"/>
      <c r="K13" s="29"/>
      <c r="L13" s="30"/>
      <c r="M13" s="3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/>
      <c r="E14" s="23"/>
      <c r="F14" s="24"/>
      <c r="G14" s="25"/>
      <c r="H14" s="26"/>
      <c r="I14" s="27"/>
      <c r="J14" s="28"/>
      <c r="K14" s="29"/>
      <c r="L14" s="30"/>
      <c r="M14" s="3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/>
      <c r="E15" s="23"/>
      <c r="F15" s="24"/>
      <c r="G15" s="25"/>
      <c r="H15" s="26"/>
      <c r="I15" s="27"/>
      <c r="J15" s="28"/>
      <c r="K15" s="29"/>
      <c r="L15" s="30"/>
      <c r="M15" s="3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/>
      <c r="E16" s="23"/>
      <c r="F16" s="24"/>
      <c r="G16" s="25"/>
      <c r="H16" s="26"/>
      <c r="I16" s="27"/>
      <c r="J16" s="28"/>
      <c r="K16" s="29"/>
      <c r="L16" s="30"/>
      <c r="M16" s="3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/>
      <c r="E17" s="23"/>
      <c r="F17" s="24"/>
      <c r="G17" s="25"/>
      <c r="H17" s="26"/>
      <c r="I17" s="27"/>
      <c r="J17" s="28"/>
      <c r="K17" s="29"/>
      <c r="L17" s="30"/>
      <c r="M17" s="3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112711</v>
      </c>
      <c r="L18" s="38" t="n">
        <f aca="false">(K18/F18-1)</f>
        <v>0.12711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112711</v>
      </c>
      <c r="E4" s="14" t="n">
        <f aca="false">IF(SUM(I8:I17)&lt;=D4,SUM(I8:I17),"VALOR ACIMA DO DISPONÍVEL")</f>
        <v>102868.36</v>
      </c>
      <c r="F4" s="15" t="n">
        <f aca="false">(E4*I2)+E4+(D4-E4)</f>
        <v>117371.43</v>
      </c>
      <c r="G4" s="3"/>
      <c r="H4" s="3"/>
      <c r="I4" s="16" t="n">
        <f aca="false">F4/100000-1</f>
        <v>0.1737143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6.74512268102932</v>
      </c>
      <c r="H8" s="26" t="n">
        <v>6.27</v>
      </c>
      <c r="I8" s="27" t="n">
        <f aca="false">H8*F8*100</f>
        <v>10477.17</v>
      </c>
      <c r="J8" s="28" t="n">
        <f aca="false">I8/$E$4</f>
        <v>0.101850267662477</v>
      </c>
      <c r="K8" s="29" t="n">
        <v>15.86</v>
      </c>
      <c r="L8" s="30" t="n">
        <f aca="false">IFERROR((K8/F8-1)*J8,0)</f>
        <v>-0.00518089332813317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3.19747517730496</v>
      </c>
      <c r="H9" s="26" t="n">
        <v>2.97</v>
      </c>
      <c r="I9" s="27" t="n">
        <f aca="false">H9*F9*100</f>
        <v>10469.25</v>
      </c>
      <c r="J9" s="28" t="n">
        <f aca="false">I9/$E$4</f>
        <v>0.101773276058839</v>
      </c>
      <c r="K9" s="29" t="n">
        <v>42.95</v>
      </c>
      <c r="L9" s="30" t="n">
        <f aca="false">IFERROR((K9/F9-1)*J9,0)</f>
        <v>0.0222313255504414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9.89</v>
      </c>
      <c r="G10" s="25" t="n">
        <f aca="false">((E10*$D$4)/100)/F10</f>
        <v>11.3964610717897</v>
      </c>
      <c r="H10" s="26" t="n">
        <v>10.6</v>
      </c>
      <c r="I10" s="27" t="n">
        <f aca="false">H10*F10*100</f>
        <v>10483.4</v>
      </c>
      <c r="J10" s="28" t="n">
        <f aca="false">I10/$E$4</f>
        <v>0.101910830502207</v>
      </c>
      <c r="K10" s="29" t="n">
        <v>10.19</v>
      </c>
      <c r="L10" s="30" t="n">
        <f aca="false">IFERROR((K10/F10-1)*J10,0)</f>
        <v>0.00309132954000625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2.59284564067173</v>
      </c>
      <c r="H11" s="26" t="n">
        <v>2.41</v>
      </c>
      <c r="I11" s="27" t="n">
        <f aca="false">H11*F11*100</f>
        <v>10476.27</v>
      </c>
      <c r="J11" s="28" t="n">
        <f aca="false">I11/$E$4</f>
        <v>0.101841518616609</v>
      </c>
      <c r="K11" s="29" t="n">
        <v>48.33</v>
      </c>
      <c r="L11" s="30" t="n">
        <f aca="false">IFERROR((K11/F11-1)*J11,0)</f>
        <v>0.0113860082925401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0.1</v>
      </c>
      <c r="F12" s="24" t="n">
        <v>29</v>
      </c>
      <c r="G12" s="25" t="n">
        <f aca="false">((E12*$D$4)/100)/F12</f>
        <v>3.88658620689655</v>
      </c>
      <c r="H12" s="26" t="n">
        <v>3.62</v>
      </c>
      <c r="I12" s="27" t="n">
        <f aca="false">H12*F12*100</f>
        <v>10498</v>
      </c>
      <c r="J12" s="28" t="n">
        <f aca="false">I12/$E$4</f>
        <v>0.102052759468509</v>
      </c>
      <c r="K12" s="29" t="n">
        <v>34.66</v>
      </c>
      <c r="L12" s="30" t="n">
        <f aca="false">IFERROR((K12/F12-1)*J12,0)</f>
        <v>0.0199178833997159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0.1</v>
      </c>
      <c r="F13" s="24" t="n">
        <v>18.9</v>
      </c>
      <c r="G13" s="25" t="n">
        <f aca="false">((E13*$D$4)/100)/F13</f>
        <v>5.96354497354497</v>
      </c>
      <c r="H13" s="26" t="n">
        <v>5.55</v>
      </c>
      <c r="I13" s="27" t="n">
        <f aca="false">H13*F13*100</f>
        <v>10489.5</v>
      </c>
      <c r="J13" s="28" t="n">
        <f aca="false">I13/$E$4</f>
        <v>0.101970129590867</v>
      </c>
      <c r="K13" s="29" t="n">
        <v>19.85</v>
      </c>
      <c r="L13" s="30" t="n">
        <f aca="false">IFERROR((K13/F13-1)*J13,0)</f>
        <v>0.00512548270430288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0.1</v>
      </c>
      <c r="F14" s="24" t="n">
        <v>10.76</v>
      </c>
      <c r="G14" s="25" t="n">
        <f aca="false">((E14*$D$4)/100)/F14</f>
        <v>10.475</v>
      </c>
      <c r="H14" s="26" t="n">
        <v>7.94</v>
      </c>
      <c r="I14" s="27" t="n">
        <f aca="false">H14*F14*100</f>
        <v>8543.44</v>
      </c>
      <c r="J14" s="28" t="n">
        <f aca="false">I14/$E$4</f>
        <v>0.0830521649222366</v>
      </c>
      <c r="K14" s="29" t="n">
        <v>11.85</v>
      </c>
      <c r="L14" s="30" t="n">
        <f aca="false">IFERROR((K14/F14-1)*J14,0)</f>
        <v>0.00841327692985482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0.1</v>
      </c>
      <c r="F15" s="24" t="n">
        <v>12.89</v>
      </c>
      <c r="G15" s="25" t="n">
        <f aca="false">((E15*$D$4)/100)/F15</f>
        <v>8.74406516679596</v>
      </c>
      <c r="H15" s="26" t="n">
        <v>8.13</v>
      </c>
      <c r="I15" s="27" t="n">
        <f aca="false">H15*F15*100</f>
        <v>10479.57</v>
      </c>
      <c r="J15" s="28" t="n">
        <f aca="false">I15/$E$4</f>
        <v>0.101873598451458</v>
      </c>
      <c r="K15" s="29" t="n">
        <v>12.46</v>
      </c>
      <c r="L15" s="30" t="n">
        <f aca="false">IFERROR((K15/F15-1)*J15,0)</f>
        <v>-0.00339842104997105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0.1</v>
      </c>
      <c r="F16" s="24" t="n">
        <v>22.7</v>
      </c>
      <c r="G16" s="25" t="n">
        <f aca="false">((E16*$D$4)/100)/F16</f>
        <v>4.9652422907489</v>
      </c>
      <c r="H16" s="26" t="n">
        <v>4.62</v>
      </c>
      <c r="I16" s="27" t="n">
        <f aca="false">H16*F16*100</f>
        <v>10487.4</v>
      </c>
      <c r="J16" s="28" t="n">
        <f aca="false">I16/$E$4</f>
        <v>0.101949715150509</v>
      </c>
      <c r="K16" s="29" t="n">
        <v>21.25</v>
      </c>
      <c r="L16" s="30" t="n">
        <f aca="false">IFERROR((K16/F16-1)*J16,0)</f>
        <v>-0.00651220647437171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0.1</v>
      </c>
      <c r="F17" s="24" t="n">
        <v>53.94</v>
      </c>
      <c r="G17" s="25" t="n">
        <f aca="false">((E17*$D$4)/100)/F17</f>
        <v>2.0895624768261</v>
      </c>
      <c r="H17" s="26" t="n">
        <v>1.94</v>
      </c>
      <c r="I17" s="27" t="n">
        <f aca="false">H17*F17*100</f>
        <v>10464.36</v>
      </c>
      <c r="J17" s="28" t="n">
        <f aca="false">I17/$E$4</f>
        <v>0.10172573957629</v>
      </c>
      <c r="K17" s="29" t="n">
        <v>48.76</v>
      </c>
      <c r="L17" s="30" t="n">
        <f aca="false">IFERROR((K17/F17-1)*J17,0)</f>
        <v>-0.00976899019290286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112711</v>
      </c>
      <c r="G18" s="36"/>
      <c r="H18" s="36"/>
      <c r="I18" s="36"/>
      <c r="J18" s="35"/>
      <c r="K18" s="37" t="n">
        <f aca="false">F4</f>
        <v>117371.43</v>
      </c>
      <c r="L18" s="38" t="n">
        <f aca="false">(K18/F18-1)</f>
        <v>0.0413484930485932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117371.43</v>
      </c>
      <c r="E4" s="14" t="n">
        <f aca="false">IF(SUM(I8:I17)&lt;=D4,SUM(I8:I17),"VALOR ACIMA DO DISPONÍVEL")</f>
        <v>83516</v>
      </c>
      <c r="F4" s="15" t="n">
        <f aca="false">(E4*I2)+E4+(D4-E4)</f>
        <v>122211.43</v>
      </c>
      <c r="G4" s="3"/>
      <c r="H4" s="3"/>
      <c r="I4" s="16" t="n">
        <f aca="false">F4/100000-1</f>
        <v>0.2221143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7.02402333931777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3.32968595744681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9.89</v>
      </c>
      <c r="G10" s="25" t="n">
        <f aca="false">((E10*$D$4)/100)/F10</f>
        <v>11.8676875631951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2.70005590062112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0.1</v>
      </c>
      <c r="F12" s="24" t="n">
        <v>29</v>
      </c>
      <c r="G12" s="25" t="n">
        <f aca="false">((E12*$D$4)/100)/F12</f>
        <v>4.04729068965517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0.1</v>
      </c>
      <c r="F13" s="24" t="n">
        <v>18.9</v>
      </c>
      <c r="G13" s="25" t="n">
        <f aca="false">((E13*$D$4)/100)/F13</f>
        <v>6.21012857142857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0.1</v>
      </c>
      <c r="F14" s="24" t="n">
        <v>10.76</v>
      </c>
      <c r="G14" s="25" t="n">
        <f aca="false">((E14*$D$4)/100)/F14</f>
        <v>10.908125464684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0.1</v>
      </c>
      <c r="F15" s="24" t="n">
        <v>12.89</v>
      </c>
      <c r="G15" s="25" t="n">
        <f aca="false">((E15*$D$4)/100)/F15</f>
        <v>9.10561908456168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0.1</v>
      </c>
      <c r="F16" s="24" t="n">
        <v>22.7</v>
      </c>
      <c r="G16" s="25" t="n">
        <f aca="false">((E16*$D$4)/100)/F16</f>
        <v>5.17054757709251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0.1</v>
      </c>
      <c r="F17" s="24" t="n">
        <v>53.94</v>
      </c>
      <c r="G17" s="25" t="n">
        <f aca="false">((E17*$D$4)/100)/F17</f>
        <v>2.17596273637375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117371.43</v>
      </c>
      <c r="G18" s="36"/>
      <c r="H18" s="36"/>
      <c r="I18" s="36"/>
      <c r="J18" s="35"/>
      <c r="K18" s="37" t="n">
        <f aca="false">F4</f>
        <v>122211.43</v>
      </c>
      <c r="L18" s="38" t="n">
        <f aca="false">(K18/F18-1)</f>
        <v>0.0412366109878699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122211.43</v>
      </c>
      <c r="E4" s="14" t="n">
        <f aca="false">IF(SUM(I8:I17)&lt;=D4,SUM(I8:I17),"VALOR ACIMA DO DISPONÍVEL")</f>
        <v>83516</v>
      </c>
      <c r="F4" s="15" t="n">
        <f aca="false">(E4*I2)+E4+(D4-E4)</f>
        <v>127051.43</v>
      </c>
      <c r="G4" s="3"/>
      <c r="H4" s="3"/>
      <c r="I4" s="16" t="n">
        <f aca="false">F4/100000-1</f>
        <v>0.2705143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7.31367025733094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3.46699092198582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0.09</v>
      </c>
      <c r="F10" s="24" t="n">
        <v>9.89</v>
      </c>
      <c r="G10" s="25" t="n">
        <f aca="false">((E10*$D$4)/100)/F10</f>
        <v>11.1213637007078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0.09</v>
      </c>
      <c r="F11" s="24" t="n">
        <v>43.47</v>
      </c>
      <c r="G11" s="25" t="n">
        <f aca="false">((E11*$D$4)/100)/F11</f>
        <v>2.53025734989648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0.08</v>
      </c>
      <c r="F12" s="24" t="n">
        <v>29</v>
      </c>
      <c r="G12" s="25" t="n">
        <f aca="false">((E12*$D$4)/100)/F12</f>
        <v>3.37134979310345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0.09</v>
      </c>
      <c r="F13" s="24" t="n">
        <v>18.9</v>
      </c>
      <c r="G13" s="25" t="n">
        <f aca="false">((E13*$D$4)/100)/F13</f>
        <v>5.81959190476191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0.07</v>
      </c>
      <c r="F14" s="24" t="n">
        <v>10.76</v>
      </c>
      <c r="G14" s="25" t="n">
        <f aca="false">((E14*$D$4)/100)/F14</f>
        <v>7.95055771375465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0.07</v>
      </c>
      <c r="F15" s="24" t="n">
        <v>12.89</v>
      </c>
      <c r="G15" s="25" t="n">
        <f aca="false">((E15*$D$4)/100)/F15</f>
        <v>6.63677276958883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0.07</v>
      </c>
      <c r="F16" s="24" t="n">
        <v>22.7</v>
      </c>
      <c r="G16" s="25" t="n">
        <f aca="false">((E16*$D$4)/100)/F16</f>
        <v>3.76863440528634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0.08</v>
      </c>
      <c r="F17" s="24" t="n">
        <v>53.94</v>
      </c>
      <c r="G17" s="25" t="n">
        <f aca="false">((E17*$D$4)/100)/F17</f>
        <v>1.81255365220616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122211.43</v>
      </c>
      <c r="G18" s="36"/>
      <c r="H18" s="36"/>
      <c r="I18" s="36"/>
      <c r="J18" s="35"/>
      <c r="K18" s="37" t="n">
        <f aca="false">F4</f>
        <v>127051.43</v>
      </c>
      <c r="L18" s="38" t="n">
        <f aca="false">(K18/F18-1)</f>
        <v>0.0396034969887842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127051.43</v>
      </c>
      <c r="E4" s="14" t="n">
        <f aca="false">IF(SUM(I8:I17)&lt;=D4,SUM(I8:I17),"VALOR ACIMA DO DISPONÍVEL")</f>
        <v>83516</v>
      </c>
      <c r="F4" s="15" t="n">
        <f aca="false">(E4*I2)+E4+(D4-E4)</f>
        <v>131891.43</v>
      </c>
      <c r="G4" s="3"/>
      <c r="H4" s="3"/>
      <c r="I4" s="16" t="n">
        <f aca="false">F4/100000-1</f>
        <v>0.3189143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7.60331717534411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3.60429588652482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0.09</v>
      </c>
      <c r="F10" s="24" t="n">
        <v>9.89</v>
      </c>
      <c r="G10" s="25" t="n">
        <f aca="false">((E10*$D$4)/100)/F10</f>
        <v>11.5618085945399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0.09</v>
      </c>
      <c r="F11" s="24" t="n">
        <v>43.47</v>
      </c>
      <c r="G11" s="25" t="n">
        <f aca="false">((E11*$D$4)/100)/F11</f>
        <v>2.63046438923395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0.08</v>
      </c>
      <c r="F12" s="24" t="n">
        <v>29</v>
      </c>
      <c r="G12" s="25" t="n">
        <f aca="false">((E12*$D$4)/100)/F12</f>
        <v>3.50486703448276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0.09</v>
      </c>
      <c r="F13" s="24" t="n">
        <v>18.9</v>
      </c>
      <c r="G13" s="25" t="n">
        <f aca="false">((E13*$D$4)/100)/F13</f>
        <v>6.0500680952381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0.07</v>
      </c>
      <c r="F14" s="24" t="n">
        <v>10.76</v>
      </c>
      <c r="G14" s="25" t="n">
        <f aca="false">((E14*$D$4)/100)/F14</f>
        <v>8.26542760223048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0.07</v>
      </c>
      <c r="F15" s="24" t="n">
        <v>12.89</v>
      </c>
      <c r="G15" s="25" t="n">
        <f aca="false">((E15*$D$4)/100)/F15</f>
        <v>6.89961217998448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0.07</v>
      </c>
      <c r="F16" s="24" t="n">
        <v>22.7</v>
      </c>
      <c r="G16" s="25" t="n">
        <f aca="false">((E16*$D$4)/100)/F16</f>
        <v>3.91788550660793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0.08</v>
      </c>
      <c r="F17" s="24" t="n">
        <v>53.94</v>
      </c>
      <c r="G17" s="25" t="n">
        <f aca="false">((E17*$D$4)/100)/F17</f>
        <v>1.88433711531331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127051.43</v>
      </c>
      <c r="G18" s="36"/>
      <c r="H18" s="36"/>
      <c r="I18" s="36"/>
      <c r="J18" s="35"/>
      <c r="K18" s="37" t="n">
        <f aca="false">F4</f>
        <v>131891.43</v>
      </c>
      <c r="L18" s="38" t="n">
        <f aca="false">(K18/F18-1)</f>
        <v>0.0380948093224924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131891.43</v>
      </c>
      <c r="E4" s="14" t="n">
        <f aca="false">IF(SUM(I8:I17)&lt;=D4,SUM(I8:I17),"VALOR ACIMA DO DISPONÍVEL")</f>
        <v>83516</v>
      </c>
      <c r="F4" s="15" t="n">
        <f aca="false">(E4*I2)+E4+(D4-E4)</f>
        <v>136731.43</v>
      </c>
      <c r="G4" s="3"/>
      <c r="H4" s="3"/>
      <c r="I4" s="16" t="n">
        <f aca="false">F4/100000-1</f>
        <v>0.3673143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7.89296409335727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3.74160085106383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0.09</v>
      </c>
      <c r="F10" s="24" t="n">
        <v>9.89</v>
      </c>
      <c r="G10" s="25" t="n">
        <f aca="false">((E10*$D$4)/100)/F10</f>
        <v>12.0022534883721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0.09</v>
      </c>
      <c r="F11" s="24" t="n">
        <v>43.47</v>
      </c>
      <c r="G11" s="25" t="n">
        <f aca="false">((E11*$D$4)/100)/F11</f>
        <v>2.73067142857143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0.08</v>
      </c>
      <c r="F12" s="24" t="n">
        <v>29</v>
      </c>
      <c r="G12" s="25" t="n">
        <f aca="false">((E12*$D$4)/100)/F12</f>
        <v>3.63838427586207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0.09</v>
      </c>
      <c r="F13" s="24" t="n">
        <v>18.9</v>
      </c>
      <c r="G13" s="25" t="n">
        <f aca="false">((E13*$D$4)/100)/F13</f>
        <v>6.28054428571429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0.07</v>
      </c>
      <c r="F14" s="24" t="n">
        <v>10.76</v>
      </c>
      <c r="G14" s="25" t="n">
        <f aca="false">((E14*$D$4)/100)/F14</f>
        <v>8.58029749070632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0.07</v>
      </c>
      <c r="F15" s="24" t="n">
        <v>12.89</v>
      </c>
      <c r="G15" s="25" t="n">
        <f aca="false">((E15*$D$4)/100)/F15</f>
        <v>7.16245159038014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0.07</v>
      </c>
      <c r="F16" s="24" t="n">
        <v>22.7</v>
      </c>
      <c r="G16" s="25" t="n">
        <f aca="false">((E16*$D$4)/100)/F16</f>
        <v>4.06713660792952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0.08</v>
      </c>
      <c r="F17" s="24" t="n">
        <v>53.94</v>
      </c>
      <c r="G17" s="25" t="n">
        <f aca="false">((E17*$D$4)/100)/F17</f>
        <v>1.95612057842047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131891.43</v>
      </c>
      <c r="G18" s="36"/>
      <c r="H18" s="36"/>
      <c r="I18" s="36"/>
      <c r="J18" s="35"/>
      <c r="K18" s="37" t="n">
        <f aca="false">F4</f>
        <v>136731.43</v>
      </c>
      <c r="L18" s="38" t="n">
        <f aca="false">(K18/F18-1)</f>
        <v>0.0366968498256484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136731.43</v>
      </c>
      <c r="E4" s="14" t="n">
        <f aca="false">IF(SUM(I8:I17)&lt;=D4,SUM(I8:I17),"VALOR ACIMA DO DISPONÍVEL")</f>
        <v>83516</v>
      </c>
      <c r="F4" s="15" t="n">
        <f aca="false">(E4*I2)+E4+(D4-E4)</f>
        <v>141571.43</v>
      </c>
      <c r="G4" s="3"/>
      <c r="H4" s="3"/>
      <c r="I4" s="16" t="n">
        <f aca="false">F4/100000-1</f>
        <v>0.4157143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8.18261101137044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3.87890581560284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9.89</v>
      </c>
      <c r="G10" s="25" t="n">
        <f aca="false">((E10*$D$4)/100)/F10</f>
        <v>13.8252204246714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3.14542051989878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0.1</v>
      </c>
      <c r="F12" s="24" t="n">
        <v>29</v>
      </c>
      <c r="G12" s="25" t="n">
        <f aca="false">((E12*$D$4)/100)/F12</f>
        <v>4.71487689655172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0.1</v>
      </c>
      <c r="F13" s="24" t="n">
        <v>18.9</v>
      </c>
      <c r="G13" s="25" t="n">
        <f aca="false">((E13*$D$4)/100)/F13</f>
        <v>7.2344671957672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0.1</v>
      </c>
      <c r="F14" s="24" t="n">
        <v>10.76</v>
      </c>
      <c r="G14" s="25" t="n">
        <f aca="false">((E14*$D$4)/100)/F14</f>
        <v>12.7073819702602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0.1</v>
      </c>
      <c r="F15" s="24" t="n">
        <v>12.89</v>
      </c>
      <c r="G15" s="25" t="n">
        <f aca="false">((E15*$D$4)/100)/F15</f>
        <v>10.6075585725368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0.1</v>
      </c>
      <c r="F16" s="24" t="n">
        <v>22.7</v>
      </c>
      <c r="G16" s="25" t="n">
        <f aca="false">((E16*$D$4)/100)/F16</f>
        <v>6.02341101321586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0.1</v>
      </c>
      <c r="F17" s="24" t="n">
        <v>53.94</v>
      </c>
      <c r="G17" s="25" t="n">
        <f aca="false">((E17*$D$4)/100)/F17</f>
        <v>2.53488005190953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136731.43</v>
      </c>
      <c r="G18" s="36"/>
      <c r="H18" s="36"/>
      <c r="I18" s="36"/>
      <c r="J18" s="35"/>
      <c r="K18" s="37" t="n">
        <f aca="false">F4</f>
        <v>141571.43</v>
      </c>
      <c r="L18" s="38" t="n">
        <f aca="false">(K18/F18-1)</f>
        <v>0.0353978598775717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141571.43</v>
      </c>
      <c r="E4" s="14" t="n">
        <f aca="false">IF(SUM(I8:I17)&lt;=D4,SUM(I8:I17),"VALOR ACIMA DO DISPONÍVEL")</f>
        <v>124663</v>
      </c>
      <c r="F4" s="15" t="n">
        <f aca="false">(E4*I2)+E4+(D4-E4)</f>
        <v>146747.43</v>
      </c>
      <c r="G4" s="3"/>
      <c r="H4" s="3"/>
      <c r="I4" s="16" t="n">
        <f aca="false">F4/100000-1</f>
        <v>0.4674743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8.4722579293836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29" t="n">
        <v>15.86</v>
      </c>
      <c r="L8" s="30" t="n">
        <f aca="false">IFERROR((K8/F8-1)*J8,0)</f>
        <v>-0.00409102941530367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4.01621078014184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29" t="n">
        <v>42.95</v>
      </c>
      <c r="L9" s="30" t="n">
        <f aca="false">IFERROR((K9/F9-1)*J9,0)</f>
        <v>0.0185299567634342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9.89</v>
      </c>
      <c r="G10" s="25" t="n">
        <f aca="false">((E10*$D$4)/100)/F10</f>
        <v>14.3146036400404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29" t="n">
        <v>10.19</v>
      </c>
      <c r="L10" s="30" t="n">
        <f aca="false">IFERROR((K10/F10-1)*J10,0)</f>
        <v>0.0031284342587616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3.2567616747182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29" t="n">
        <v>48.33</v>
      </c>
      <c r="L11" s="30" t="n">
        <f aca="false">IFERROR((K11/F11-1)*J11,0)</f>
        <v>0.0116955311519858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0.1</v>
      </c>
      <c r="F12" s="24" t="n">
        <v>29</v>
      </c>
      <c r="G12" s="25" t="n">
        <f aca="false">((E12*$D$4)/100)/F12</f>
        <v>4.88177344827586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29" t="n">
        <v>34.66</v>
      </c>
      <c r="L12" s="30" t="n">
        <f aca="false">IFERROR((K12/F12-1)*J12,0)</f>
        <v>0.0181609619534264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0.1</v>
      </c>
      <c r="F13" s="24" t="n">
        <v>18.9</v>
      </c>
      <c r="G13" s="25" t="n">
        <f aca="false">((E13*$D$4)/100)/F13</f>
        <v>7.49055185185185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29" t="n">
        <v>19.85</v>
      </c>
      <c r="L13" s="30" t="n">
        <f aca="false">IFERROR((K13/F13-1)*J13,0)</f>
        <v>0.00533438149250381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0.1</v>
      </c>
      <c r="F14" s="24" t="n">
        <v>10.76</v>
      </c>
      <c r="G14" s="25" t="n">
        <f aca="false">((E14*$D$4)/100)/F14</f>
        <v>13.1571960966543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29" t="n">
        <v>11.85</v>
      </c>
      <c r="L14" s="30" t="n">
        <f aca="false">IFERROR((K14/F14-1)*J14,0)</f>
        <v>0.0104922872063082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0.1</v>
      </c>
      <c r="F15" s="24" t="n">
        <v>12.89</v>
      </c>
      <c r="G15" s="25" t="n">
        <f aca="false">((E15*$D$4)/100)/F15</f>
        <v>10.9830434445306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29" t="n">
        <v>12.46</v>
      </c>
      <c r="L15" s="30" t="n">
        <f aca="false">IFERROR((K15/F15-1)*J15,0)</f>
        <v>-0.0034492993109423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0.1</v>
      </c>
      <c r="F16" s="24" t="n">
        <v>22.7</v>
      </c>
      <c r="G16" s="25" t="n">
        <f aca="false">((E16*$D$4)/100)/F16</f>
        <v>6.2366268722467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29" t="n">
        <v>21.25</v>
      </c>
      <c r="L16" s="30" t="n">
        <f aca="false">IFERROR((K16/F16-1)*J16,0)</f>
        <v>-0.0058156790707748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0.1</v>
      </c>
      <c r="F17" s="24" t="n">
        <v>53.94</v>
      </c>
      <c r="G17" s="25" t="n">
        <f aca="false">((E17*$D$4)/100)/F17</f>
        <v>2.62460938079347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29" t="n">
        <v>48.76</v>
      </c>
      <c r="L17" s="30" t="n">
        <f aca="false">IFERROR((K17/F17-1)*J17,0)</f>
        <v>-0.0124656072772194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141571.43</v>
      </c>
      <c r="G18" s="36"/>
      <c r="H18" s="36"/>
      <c r="I18" s="36"/>
      <c r="J18" s="35"/>
      <c r="K18" s="37" t="n">
        <f aca="false">F4</f>
        <v>146747.43</v>
      </c>
      <c r="L18" s="38" t="n">
        <f aca="false">(K18/F18-1)</f>
        <v>0.0365610490760742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2020-05-29T21:26:32Z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