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31.png" ContentType="image/png"/>
  <Override PartName="/xl/media/image26.png" ContentType="image/png"/>
  <Override PartName="/xl/media/image32.png" ContentType="image/png"/>
  <Override PartName="/xl/media/image25.png" ContentType="image/png"/>
  <Override PartName="/xl/media/image27.png" ContentType="image/png"/>
  <Override PartName="/xl/media/image28.png" ContentType="image/png"/>
  <Override PartName="/xl/media/image29.png" ContentType="image/png"/>
  <Override PartName="/xl/media/image30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<sst xmlns="http://schemas.openxmlformats.org/spreadsheetml/2006/main" count="244" uniqueCount="37">
  <si>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</si>
  <si>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</si>
  <si>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</si>
  <si>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</si>
  <si>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</si>
  <si>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</si>
  <si>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</si>
  <si>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</si>
  <si>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</si>
  <si>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</si>
  <si>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</si>
  <si>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</si>
  <si>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</si>
  <si>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</si>
  <si>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</si>
  <si>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</si>
  <si>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</si>
  <si>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MGLU3</t>
  </si>
  <si>
    <t xml:space="preserve">PETR4</t>
  </si>
  <si>
    <t xml:space="preserve">VVAR3</t>
  </si>
  <si>
    <t xml:space="preserve">RADL3</t>
  </si>
  <si>
    <t xml:space="preserve">HAPV3</t>
  </si>
  <si>
    <t xml:space="preserve">WEGE3</t>
  </si>
  <si>
    <t xml:space="preserve">BIDI4</t>
  </si>
  <si>
    <t xml:space="preserve">CARTEIRA</t>
  </si>
  <si>
    <t xml:space="preserve">      -&gt; Rentabilidade mensal da carteira</t>
  </si>
  <si>
    <t xml:space="preserve">IBOVESPA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</si>
  <si>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</si>
  <si>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</si>
  <si>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</si>
  <si>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</si>
  <si>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</si>
  <si>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</si>
  <si>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</si>
  <si>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ITSA4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</si>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</sst>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7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9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3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3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730440</xdr:colOff>
      <xdr:row>5</xdr:row>
      <xdr:rowOff>199800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728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15" activeCellId="0" sqref="K15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0.14018135378116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v>100000</v>
      </c>
      <c r="E4" s="14" t="n">
        <f aca="false">IF(SUM(I8:I17)&lt;=D4,SUM(I8:I17),"VALOR ACIMA DO DISPONÍVEL")</f>
        <v>77006.39</v>
      </c>
      <c r="F4" s="15" t="n">
        <f aca="false">(E4*I2)+E4+(D4-E4)</f>
        <v>110794.86</v>
      </c>
      <c r="G4" s="3"/>
      <c r="H4" s="3"/>
      <c r="I4" s="16" t="n">
        <f aca="false">F4/D4-1</f>
        <v>0.1079486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9" hidden="false" customHeight="false" outlineLevel="0" collapsed="false">
      <c r="A8" s="2"/>
      <c r="B8" s="2"/>
      <c r="C8" s="21" t="n">
        <v>1</v>
      </c>
      <c r="D8" s="22" t="s">
        <v>17</v>
      </c>
      <c r="E8" s="23" t="n">
        <v>0.08</v>
      </c>
      <c r="F8" s="24" t="n">
        <v>49.7</v>
      </c>
      <c r="G8" s="25" t="n">
        <f aca="false">((E8*$D$4)/100)/F8</f>
        <v>1.60965794768612</v>
      </c>
      <c r="H8" s="26" t="n">
        <v>2.02</v>
      </c>
      <c r="I8" s="27" t="n">
        <f aca="false">H8*F8*100</f>
        <v>10039.4</v>
      </c>
      <c r="J8" s="28" t="n">
        <f aca="false">I8/$E$4</f>
        <v>0.130370999082024</v>
      </c>
      <c r="K8" s="29" t="n">
        <v>66.37</v>
      </c>
      <c r="L8" s="30" t="n">
        <f aca="false">IFERROR((K8/F8-1)*J8,0)</f>
        <v>0.0437280594506508</v>
      </c>
      <c r="M8" s="31" t="n">
        <f aca="false">IFERROR(L8/J8,0)</f>
        <v>0.335412474849095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18</v>
      </c>
      <c r="E9" s="23" t="n">
        <v>0.08</v>
      </c>
      <c r="F9" s="24" t="n">
        <v>18.05</v>
      </c>
      <c r="G9" s="25" t="n">
        <f aca="false">((E9*$D$4)/100)/F9</f>
        <v>4.43213296398892</v>
      </c>
      <c r="H9" s="26" t="n">
        <v>4.43</v>
      </c>
      <c r="I9" s="27" t="n">
        <f aca="false">H9*F9*100</f>
        <v>7996.15</v>
      </c>
      <c r="J9" s="28" t="n">
        <f aca="false">I9/$E$4</f>
        <v>0.103837486733244</v>
      </c>
      <c r="K9" s="29" t="n">
        <v>19.47</v>
      </c>
      <c r="L9" s="30" t="n">
        <f aca="false">IFERROR((K9/F9-1)*J9,0)</f>
        <v>0.00816893247430504</v>
      </c>
      <c r="M9" s="31" t="n">
        <f aca="false">IFERROR(L9/J9,0)</f>
        <v>0.0786703601108032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19</v>
      </c>
      <c r="E10" s="23" t="n">
        <v>0.15</v>
      </c>
      <c r="F10" s="24" t="n">
        <v>9.2</v>
      </c>
      <c r="G10" s="25" t="n">
        <f aca="false">((E10*$D$4)/100)/F10</f>
        <v>16.304347826087</v>
      </c>
      <c r="H10" s="26" t="n">
        <v>16.3</v>
      </c>
      <c r="I10" s="27" t="n">
        <f aca="false">H10*F10*100</f>
        <v>14996</v>
      </c>
      <c r="J10" s="28" t="n">
        <f aca="false">I10/$E$4</f>
        <v>0.194737086104153</v>
      </c>
      <c r="K10" s="29" t="n">
        <v>11.91</v>
      </c>
      <c r="L10" s="30" t="n">
        <f aca="false">IFERROR((K10/F10-1)*J10,0)</f>
        <v>0.057362772102419</v>
      </c>
      <c r="M10" s="31" t="n">
        <f aca="false">IFERROR(L10/J10,0)</f>
        <v>0.294565217391304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0.08</v>
      </c>
      <c r="F11" s="24" t="n">
        <v>104.78</v>
      </c>
      <c r="G11" s="25" t="n">
        <f aca="false">((E11*$D$4)/100)/F11</f>
        <v>0.763504485588853</v>
      </c>
      <c r="H11" s="26" t="n">
        <v>0.76</v>
      </c>
      <c r="I11" s="27" t="n">
        <f aca="false">H11*F11*100</f>
        <v>7963.28</v>
      </c>
      <c r="J11" s="28" t="n">
        <f aca="false">I11/$E$4</f>
        <v>0.103410639039176</v>
      </c>
      <c r="K11" s="29" t="n">
        <v>110.86</v>
      </c>
      <c r="L11" s="30" t="n">
        <f aca="false">IFERROR((K11/F11-1)*J11,0)</f>
        <v>0.00600054099406555</v>
      </c>
      <c r="M11" s="31" t="n">
        <f aca="false">IFERROR(L11/J11,0)</f>
        <v>0.0580263409047528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21</v>
      </c>
      <c r="E12" s="23" t="n">
        <v>0.15</v>
      </c>
      <c r="F12" s="24" t="n">
        <v>52.44</v>
      </c>
      <c r="G12" s="25" t="n">
        <f aca="false">((E12*$D$4)/100)/F12</f>
        <v>2.8604118993135</v>
      </c>
      <c r="H12" s="26" t="n">
        <v>2.86</v>
      </c>
      <c r="I12" s="27" t="n">
        <f aca="false">H12*F12*100</f>
        <v>14997.84</v>
      </c>
      <c r="J12" s="28" t="n">
        <f aca="false">I12/$E$4</f>
        <v>0.194760980225148</v>
      </c>
      <c r="K12" s="29" t="n">
        <v>54</v>
      </c>
      <c r="L12" s="30" t="n">
        <f aca="false">IFERROR((K12/F12-1)*J12,0)</f>
        <v>0.00579380490372293</v>
      </c>
      <c r="M12" s="31" t="n">
        <f aca="false">IFERROR(L12/J12,0)</f>
        <v>0.0297482837528604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22</v>
      </c>
      <c r="E13" s="23" t="n">
        <v>0.15</v>
      </c>
      <c r="F13" s="24" t="n">
        <v>39.94</v>
      </c>
      <c r="G13" s="25" t="n">
        <f aca="false">((E13*$D$4)/100)/F13</f>
        <v>3.75563345017526</v>
      </c>
      <c r="H13" s="26" t="n">
        <v>3.76</v>
      </c>
      <c r="I13" s="27" t="n">
        <f aca="false">H13*F13*100</f>
        <v>15017.44</v>
      </c>
      <c r="J13" s="28" t="n">
        <f aca="false">I13/$E$4</f>
        <v>0.195015504557479</v>
      </c>
      <c r="K13" s="29" t="n">
        <v>40.34</v>
      </c>
      <c r="L13" s="30" t="n">
        <f aca="false">IFERROR((K13/F13-1)*J13,0)</f>
        <v>0.00195308467258371</v>
      </c>
      <c r="M13" s="31" t="n">
        <f aca="false">IFERROR(L13/J13,0)</f>
        <v>0.0100150225338009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23</v>
      </c>
      <c r="E14" s="23" t="n">
        <v>0.06</v>
      </c>
      <c r="F14" s="24" t="n">
        <v>9.34</v>
      </c>
      <c r="G14" s="25" t="n">
        <f aca="false">((E14*$D$4)/100)/F14</f>
        <v>6.42398286937902</v>
      </c>
      <c r="H14" s="26" t="n">
        <v>6.42</v>
      </c>
      <c r="I14" s="27" t="n">
        <f aca="false">H14*F14*100</f>
        <v>5996.28</v>
      </c>
      <c r="J14" s="28" t="n">
        <f aca="false">I14/$E$4</f>
        <v>0.0778673042587764</v>
      </c>
      <c r="K14" s="29" t="n">
        <v>11.4</v>
      </c>
      <c r="L14" s="30" t="n">
        <f aca="false">IFERROR((K14/F14-1)*J14,0)</f>
        <v>0.0171741591834132</v>
      </c>
      <c r="M14" s="31" t="n">
        <f aca="false">IFERROR(L14/J14,0)</f>
        <v>0.220556745182013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/>
      <c r="E15" s="23" t="n">
        <v>0.1</v>
      </c>
      <c r="F15" s="24"/>
      <c r="G15" s="25" t="e">
        <f aca="false">((E15*$D$4)/100)/F15</f>
        <v>#DIV/0!</v>
      </c>
      <c r="H15" s="26" t="n">
        <v>0</v>
      </c>
      <c r="I15" s="27" t="n">
        <f aca="false">H15*F15*100</f>
        <v>0</v>
      </c>
      <c r="J15" s="28" t="n">
        <f aca="false">I15/$E$4</f>
        <v>0</v>
      </c>
      <c r="K15" s="29"/>
      <c r="L15" s="30" t="n">
        <f aca="false">IFERROR((K15/F15-1)*J15,0)</f>
        <v>0</v>
      </c>
      <c r="M15" s="31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/>
      <c r="E16" s="23" t="n">
        <v>0.1</v>
      </c>
      <c r="F16" s="24"/>
      <c r="G16" s="25" t="e">
        <f aca="false">((E16*$D$4)/100)/F16</f>
        <v>#DIV/0!</v>
      </c>
      <c r="H16" s="26" t="n">
        <v>0</v>
      </c>
      <c r="I16" s="27" t="n">
        <f aca="false">H16*F16*100</f>
        <v>0</v>
      </c>
      <c r="J16" s="28" t="n">
        <f aca="false">I16/$E$4</f>
        <v>0</v>
      </c>
      <c r="K16" s="29"/>
      <c r="L16" s="30" t="n">
        <f aca="false">IFERROR((K16/F16-1)*J16,0)</f>
        <v>0</v>
      </c>
      <c r="M16" s="31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/>
      <c r="E17" s="23" t="n">
        <v>0.05</v>
      </c>
      <c r="F17" s="24"/>
      <c r="G17" s="25" t="e">
        <f aca="false">((E17*$D$4)/100)/F17</f>
        <v>#DIV/0!</v>
      </c>
      <c r="H17" s="26" t="n">
        <v>0</v>
      </c>
      <c r="I17" s="27" t="n">
        <f aca="false">H17*F17*100</f>
        <v>0</v>
      </c>
      <c r="J17" s="28" t="n">
        <f aca="false">I17/$E$4</f>
        <v>0</v>
      </c>
      <c r="K17" s="29"/>
      <c r="L17" s="30" t="n">
        <f aca="false">IFERROR((K17/F17-1)*J17,0)</f>
        <v>0</v>
      </c>
      <c r="M17" s="31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v>100000</v>
      </c>
      <c r="G18" s="36"/>
      <c r="H18" s="36"/>
      <c r="I18" s="36"/>
      <c r="J18" s="35"/>
      <c r="K18" s="37" t="n">
        <f aca="false">F4</f>
        <v>110794.86</v>
      </c>
      <c r="L18" s="38" t="n">
        <f aca="false">(K18/F18-1)</f>
        <v>0.1079486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80505.89</v>
      </c>
      <c r="G19" s="41"/>
      <c r="H19" s="41"/>
      <c r="I19" s="41"/>
      <c r="J19" s="42"/>
      <c r="K19" s="43" t="n">
        <v>80505.89</v>
      </c>
      <c r="L19" s="38" t="n">
        <f aca="false">(K19/F19-1)</f>
        <v>0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0.0453047953714825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Maio!F4</f>
        <v>110794.86</v>
      </c>
      <c r="E4" s="14" t="n">
        <f aca="false">IF(SUM(I8:I17)&lt;=D4,SUM(I8:I17),"VALOR ACIMA DO DISPONÍVEL")</f>
        <v>102868.36</v>
      </c>
      <c r="F4" s="15" t="n">
        <f aca="false">(E4*I2)+E4+(D4-E4)</f>
        <v>115455.29</v>
      </c>
      <c r="G4" s="3"/>
      <c r="H4" s="3"/>
      <c r="I4" s="16" t="n">
        <f aca="false">F4/100000-1</f>
        <v>0.1545529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27</v>
      </c>
      <c r="E8" s="23" t="n">
        <v>0.1</v>
      </c>
      <c r="F8" s="24" t="n">
        <v>16.71</v>
      </c>
      <c r="G8" s="25" t="n">
        <f aca="false">((E8*$D$4)/100)/F8</f>
        <v>6.63045242369839</v>
      </c>
      <c r="H8" s="26" t="n">
        <v>6.27</v>
      </c>
      <c r="I8" s="27" t="n">
        <f aca="false">H8*F8*100</f>
        <v>10477.17</v>
      </c>
      <c r="J8" s="28" t="n">
        <f aca="false">I8/$E$4</f>
        <v>0.101850267662477</v>
      </c>
      <c r="K8" s="29" t="n">
        <v>15.86</v>
      </c>
      <c r="L8" s="30" t="n">
        <f aca="false">IFERROR((K8/F8-1)*J8,0)</f>
        <v>-0.00518089332813317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28</v>
      </c>
      <c r="E9" s="23" t="n">
        <v>0.1</v>
      </c>
      <c r="F9" s="24" t="n">
        <v>35.25</v>
      </c>
      <c r="G9" s="25" t="n">
        <f aca="false">((E9*$D$4)/100)/F9</f>
        <v>3.14311659574468</v>
      </c>
      <c r="H9" s="26" t="n">
        <v>2.97</v>
      </c>
      <c r="I9" s="27" t="n">
        <f aca="false">H9*F9*100</f>
        <v>10469.25</v>
      </c>
      <c r="J9" s="28" t="n">
        <f aca="false">I9/$E$4</f>
        <v>0.101773276058839</v>
      </c>
      <c r="K9" s="29" t="n">
        <v>42.95</v>
      </c>
      <c r="L9" s="30" t="n">
        <f aca="false">IFERROR((K9/F9-1)*J9,0)</f>
        <v>0.0222313255504414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29</v>
      </c>
      <c r="E10" s="23" t="n">
        <v>0.1</v>
      </c>
      <c r="F10" s="24" t="n">
        <v>9.89</v>
      </c>
      <c r="G10" s="25" t="n">
        <f aca="false">((E10*$D$4)/100)/F10</f>
        <v>11.2027158746208</v>
      </c>
      <c r="H10" s="26" t="n">
        <v>10.6</v>
      </c>
      <c r="I10" s="27" t="n">
        <f aca="false">H10*F10*100</f>
        <v>10483.4</v>
      </c>
      <c r="J10" s="28" t="n">
        <f aca="false">I10/$E$4</f>
        <v>0.101910830502207</v>
      </c>
      <c r="K10" s="29" t="n">
        <v>10.19</v>
      </c>
      <c r="L10" s="30" t="n">
        <f aca="false">IFERROR((K10/F10-1)*J10,0)</f>
        <v>0.00309132954000625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30</v>
      </c>
      <c r="E11" s="23" t="n">
        <v>0.1</v>
      </c>
      <c r="F11" s="24" t="n">
        <v>43.47</v>
      </c>
      <c r="G11" s="25" t="n">
        <f aca="false">((E11*$D$4)/100)/F11</f>
        <v>2.54876604554865</v>
      </c>
      <c r="H11" s="26" t="n">
        <v>2.41</v>
      </c>
      <c r="I11" s="27" t="n">
        <f aca="false">H11*F11*100</f>
        <v>10476.27</v>
      </c>
      <c r="J11" s="28" t="n">
        <f aca="false">I11/$E$4</f>
        <v>0.101841518616609</v>
      </c>
      <c r="K11" s="29" t="n">
        <v>48.33</v>
      </c>
      <c r="L11" s="30" t="n">
        <f aca="false">IFERROR((K11/F11-1)*J11,0)</f>
        <v>0.0113860082925401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31</v>
      </c>
      <c r="E12" s="23" t="n">
        <v>0.1</v>
      </c>
      <c r="F12" s="24" t="n">
        <v>29</v>
      </c>
      <c r="G12" s="25" t="n">
        <f aca="false">((E12*$D$4)/100)/F12</f>
        <v>3.8205124137931</v>
      </c>
      <c r="H12" s="26" t="n">
        <v>3.62</v>
      </c>
      <c r="I12" s="27" t="n">
        <f aca="false">H12*F12*100</f>
        <v>10498</v>
      </c>
      <c r="J12" s="28" t="n">
        <f aca="false">I12/$E$4</f>
        <v>0.102052759468509</v>
      </c>
      <c r="K12" s="29" t="n">
        <v>34.66</v>
      </c>
      <c r="L12" s="30" t="n">
        <f aca="false">IFERROR((K12/F12-1)*J12,0)</f>
        <v>0.0199178833997159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32</v>
      </c>
      <c r="E13" s="23" t="n">
        <v>0.1</v>
      </c>
      <c r="F13" s="24" t="n">
        <v>18.9</v>
      </c>
      <c r="G13" s="25" t="n">
        <f aca="false">((E13*$D$4)/100)/F13</f>
        <v>5.86216190476191</v>
      </c>
      <c r="H13" s="26" t="n">
        <v>5.55</v>
      </c>
      <c r="I13" s="27" t="n">
        <f aca="false">H13*F13*100</f>
        <v>10489.5</v>
      </c>
      <c r="J13" s="28" t="n">
        <f aca="false">I13/$E$4</f>
        <v>0.101970129590867</v>
      </c>
      <c r="K13" s="29" t="n">
        <v>19.85</v>
      </c>
      <c r="L13" s="30" t="n">
        <f aca="false">IFERROR((K13/F13-1)*J13,0)</f>
        <v>0.00512548270430288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33</v>
      </c>
      <c r="E14" s="23" t="n">
        <v>0.1</v>
      </c>
      <c r="F14" s="24" t="n">
        <v>10.76</v>
      </c>
      <c r="G14" s="25" t="n">
        <f aca="false">((E14*$D$4)/100)/F14</f>
        <v>10.2969200743494</v>
      </c>
      <c r="H14" s="26" t="n">
        <v>7.94</v>
      </c>
      <c r="I14" s="27" t="n">
        <f aca="false">H14*F14*100</f>
        <v>8543.44</v>
      </c>
      <c r="J14" s="28" t="n">
        <f aca="false">I14/$E$4</f>
        <v>0.0830521649222365</v>
      </c>
      <c r="K14" s="29" t="n">
        <v>11.85</v>
      </c>
      <c r="L14" s="30" t="n">
        <f aca="false">IFERROR((K14/F14-1)*J14,0)</f>
        <v>0.00841327692985481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34</v>
      </c>
      <c r="E15" s="23" t="n">
        <v>0.1</v>
      </c>
      <c r="F15" s="24" t="n">
        <v>12.89</v>
      </c>
      <c r="G15" s="25" t="n">
        <f aca="false">((E15*$D$4)/100)/F15</f>
        <v>8.59541194724593</v>
      </c>
      <c r="H15" s="26" t="n">
        <v>8.13</v>
      </c>
      <c r="I15" s="27" t="n">
        <f aca="false">H15*F15*100</f>
        <v>10479.57</v>
      </c>
      <c r="J15" s="28" t="n">
        <f aca="false">I15/$E$4</f>
        <v>0.101873598451458</v>
      </c>
      <c r="K15" s="29" t="n">
        <v>12.46</v>
      </c>
      <c r="L15" s="30" t="n">
        <f aca="false">IFERROR((K15/F15-1)*J15,0)</f>
        <v>-0.00339842104997105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35</v>
      </c>
      <c r="E16" s="23" t="n">
        <v>0.1</v>
      </c>
      <c r="F16" s="24" t="n">
        <v>22.7</v>
      </c>
      <c r="G16" s="25" t="n">
        <f aca="false">((E16*$D$4)/100)/F16</f>
        <v>4.88083083700441</v>
      </c>
      <c r="H16" s="26" t="n">
        <v>4.62</v>
      </c>
      <c r="I16" s="27" t="n">
        <f aca="false">H16*F16*100</f>
        <v>10487.4</v>
      </c>
      <c r="J16" s="28" t="n">
        <f aca="false">I16/$E$4</f>
        <v>0.101949715150509</v>
      </c>
      <c r="K16" s="29" t="n">
        <v>21.25</v>
      </c>
      <c r="L16" s="30" t="n">
        <f aca="false">IFERROR((K16/F16-1)*J16,0)</f>
        <v>-0.00651220647437171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36</v>
      </c>
      <c r="E17" s="23" t="n">
        <v>0.1</v>
      </c>
      <c r="F17" s="24" t="n">
        <v>53.94</v>
      </c>
      <c r="G17" s="25" t="n">
        <f aca="false">((E17*$D$4)/100)/F17</f>
        <v>2.05403893214683</v>
      </c>
      <c r="H17" s="26" t="n">
        <v>1.94</v>
      </c>
      <c r="I17" s="27" t="n">
        <f aca="false">H17*F17*100</f>
        <v>10464.36</v>
      </c>
      <c r="J17" s="28" t="n">
        <f aca="false">I17/$E$4</f>
        <v>0.10172573957629</v>
      </c>
      <c r="K17" s="29" t="n">
        <v>48.76</v>
      </c>
      <c r="L17" s="30" t="n">
        <f aca="false">IFERROR((K17/F17-1)*J17,0)</f>
        <v>-0.00976899019290285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110794.86</v>
      </c>
      <c r="G18" s="36"/>
      <c r="H18" s="36"/>
      <c r="I18" s="36"/>
      <c r="J18" s="35"/>
      <c r="K18" s="37" t="n">
        <f aca="false">F4</f>
        <v>115455.29</v>
      </c>
      <c r="L18" s="38" t="n">
        <f aca="false">(K18/F18-1)</f>
        <v>0.0420635939248444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Junho!F4</f>
        <v>115455.29</v>
      </c>
      <c r="E4" s="14" t="n">
        <f aca="false">IF(SUM(I8:I17)&lt;=D4,SUM(I8:I17),"VALOR ACIMA DO DISPONÍVEL")</f>
        <v>83516</v>
      </c>
      <c r="F4" s="15" t="n">
        <f aca="false">(E4*I2)+E4+(D4-E4)</f>
        <v>120295.29</v>
      </c>
      <c r="G4" s="3"/>
      <c r="H4" s="3"/>
      <c r="I4" s="16" t="n">
        <f aca="false">F4/100000-1</f>
        <v>0.2029529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27</v>
      </c>
      <c r="E8" s="23" t="n">
        <v>0.1</v>
      </c>
      <c r="F8" s="24" t="n">
        <v>16.71</v>
      </c>
      <c r="G8" s="25" t="n">
        <f aca="false">((E8*$D$4)/100)/F8</f>
        <v>6.90935308198683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28</v>
      </c>
      <c r="E9" s="23" t="n">
        <v>0.1</v>
      </c>
      <c r="F9" s="24" t="n">
        <v>35.25</v>
      </c>
      <c r="G9" s="25" t="n">
        <f aca="false">((E9*$D$4)/100)/F9</f>
        <v>3.27532737588652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29</v>
      </c>
      <c r="E10" s="23" t="n">
        <v>0.1</v>
      </c>
      <c r="F10" s="24" t="n">
        <v>9.89</v>
      </c>
      <c r="G10" s="25" t="n">
        <f aca="false">((E10*$D$4)/100)/F10</f>
        <v>11.6739423660263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30</v>
      </c>
      <c r="E11" s="23" t="n">
        <v>0.1</v>
      </c>
      <c r="F11" s="24" t="n">
        <v>43.47</v>
      </c>
      <c r="G11" s="25" t="n">
        <f aca="false">((E11*$D$4)/100)/F11</f>
        <v>2.65597630549804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31</v>
      </c>
      <c r="E12" s="23" t="n">
        <v>0.1</v>
      </c>
      <c r="F12" s="24" t="n">
        <v>29</v>
      </c>
      <c r="G12" s="25" t="n">
        <f aca="false">((E12*$D$4)/100)/F12</f>
        <v>3.98121689655172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32</v>
      </c>
      <c r="E13" s="23" t="n">
        <v>0.1</v>
      </c>
      <c r="F13" s="24" t="n">
        <v>18.9</v>
      </c>
      <c r="G13" s="25" t="n">
        <f aca="false">((E13*$D$4)/100)/F13</f>
        <v>6.1087455026455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33</v>
      </c>
      <c r="E14" s="23" t="n">
        <v>0.1</v>
      </c>
      <c r="F14" s="24" t="n">
        <v>10.76</v>
      </c>
      <c r="G14" s="25" t="n">
        <f aca="false">((E14*$D$4)/100)/F14</f>
        <v>10.7300455390335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34</v>
      </c>
      <c r="E15" s="23" t="n">
        <v>0.1</v>
      </c>
      <c r="F15" s="24" t="n">
        <v>12.89</v>
      </c>
      <c r="G15" s="25" t="n">
        <f aca="false">((E15*$D$4)/100)/F15</f>
        <v>8.95696586501164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35</v>
      </c>
      <c r="E16" s="23" t="n">
        <v>0.1</v>
      </c>
      <c r="F16" s="24" t="n">
        <v>22.7</v>
      </c>
      <c r="G16" s="25" t="n">
        <f aca="false">((E16*$D$4)/100)/F16</f>
        <v>5.08613612334802</v>
      </c>
      <c r="H16" s="26" t="n">
        <v>3</v>
      </c>
      <c r="I16" s="27" t="n">
        <f aca="false">H16*F16*100</f>
        <v>6810</v>
      </c>
      <c r="J16" s="28" t="n">
        <f aca="false">I16/$E$4</f>
        <v>0.0815412615546721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36</v>
      </c>
      <c r="E17" s="23" t="n">
        <v>0.1</v>
      </c>
      <c r="F17" s="24" t="n">
        <v>53.94</v>
      </c>
      <c r="G17" s="25" t="n">
        <f aca="false">((E17*$D$4)/100)/F17</f>
        <v>2.14043919169448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115455.29</v>
      </c>
      <c r="G18" s="36"/>
      <c r="H18" s="36"/>
      <c r="I18" s="36"/>
      <c r="J18" s="35"/>
      <c r="K18" s="37" t="n">
        <f aca="false">F4</f>
        <v>120295.29</v>
      </c>
      <c r="L18" s="38" t="n">
        <f aca="false">(K18/F18-1)</f>
        <v>0.0419209895016504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Julho!F4</f>
        <v>120295.29</v>
      </c>
      <c r="E4" s="14" t="n">
        <f aca="false">IF(SUM(I8:I17)&lt;=D4,SUM(I8:I17),"VALOR ACIMA DO DISPONÍVEL")</f>
        <v>83516</v>
      </c>
      <c r="F4" s="15" t="n">
        <f aca="false">(E4*I2)+E4+(D4-E4)</f>
        <v>125135.29</v>
      </c>
      <c r="G4" s="3"/>
      <c r="H4" s="3"/>
      <c r="I4" s="16" t="n">
        <f aca="false">F4/100000-1</f>
        <v>0.2513529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27</v>
      </c>
      <c r="E8" s="23" t="n">
        <v>0.1</v>
      </c>
      <c r="F8" s="24" t="n">
        <v>16.71</v>
      </c>
      <c r="G8" s="25" t="n">
        <f aca="false">((E8*$D$4)/100)/F8</f>
        <v>7.199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28</v>
      </c>
      <c r="E9" s="23" t="n">
        <v>0.1</v>
      </c>
      <c r="F9" s="24" t="n">
        <v>35.25</v>
      </c>
      <c r="G9" s="25" t="n">
        <f aca="false">((E9*$D$4)/100)/F9</f>
        <v>3.41263234042553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29</v>
      </c>
      <c r="E10" s="23" t="n">
        <v>0.09</v>
      </c>
      <c r="F10" s="24" t="n">
        <v>9.89</v>
      </c>
      <c r="G10" s="25" t="n">
        <f aca="false">((E10*$D$4)/100)/F10</f>
        <v>10.9469930232558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30</v>
      </c>
      <c r="E11" s="23" t="n">
        <v>0.09</v>
      </c>
      <c r="F11" s="24" t="n">
        <v>43.47</v>
      </c>
      <c r="G11" s="25" t="n">
        <f aca="false">((E11*$D$4)/100)/F11</f>
        <v>2.49058571428571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31</v>
      </c>
      <c r="E12" s="23" t="n">
        <v>0.08</v>
      </c>
      <c r="F12" s="24" t="n">
        <v>29</v>
      </c>
      <c r="G12" s="25" t="n">
        <f aca="false">((E12*$D$4)/100)/F12</f>
        <v>3.31849075862069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32</v>
      </c>
      <c r="E13" s="23" t="n">
        <v>0.09</v>
      </c>
      <c r="F13" s="24" t="n">
        <v>18.9</v>
      </c>
      <c r="G13" s="25" t="n">
        <f aca="false">((E13*$D$4)/100)/F13</f>
        <v>5.72834714285714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33</v>
      </c>
      <c r="E14" s="23" t="n">
        <v>0.07</v>
      </c>
      <c r="F14" s="24" t="n">
        <v>10.76</v>
      </c>
      <c r="G14" s="25" t="n">
        <f aca="false">((E14*$D$4)/100)/F14</f>
        <v>7.82590176579926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34</v>
      </c>
      <c r="E15" s="23" t="n">
        <v>0.07</v>
      </c>
      <c r="F15" s="24" t="n">
        <v>12.89</v>
      </c>
      <c r="G15" s="25" t="n">
        <f aca="false">((E15*$D$4)/100)/F15</f>
        <v>6.5327155159038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35</v>
      </c>
      <c r="E16" s="23" t="n">
        <v>0.07</v>
      </c>
      <c r="F16" s="24" t="n">
        <v>22.7</v>
      </c>
      <c r="G16" s="25" t="n">
        <f aca="false">((E16*$D$4)/100)/F16</f>
        <v>3.7095463876652</v>
      </c>
      <c r="H16" s="26" t="n">
        <v>3</v>
      </c>
      <c r="I16" s="27" t="n">
        <f aca="false">H16*F16*100</f>
        <v>6810</v>
      </c>
      <c r="J16" s="28" t="n">
        <f aca="false">I16/$E$4</f>
        <v>0.0815412615546721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36</v>
      </c>
      <c r="E17" s="23" t="n">
        <v>0.08</v>
      </c>
      <c r="F17" s="24" t="n">
        <v>53.94</v>
      </c>
      <c r="G17" s="25" t="n">
        <f aca="false">((E17*$D$4)/100)/F17</f>
        <v>1.78413481646274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120295.29</v>
      </c>
      <c r="G18" s="36"/>
      <c r="H18" s="36"/>
      <c r="I18" s="36"/>
      <c r="J18" s="35"/>
      <c r="K18" s="37" t="n">
        <f aca="false">F4</f>
        <v>125135.29</v>
      </c>
      <c r="L18" s="38" t="n">
        <f aca="false">(K18/F18-1)</f>
        <v>0.0402343267138723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Agosto!F4</f>
        <v>125135.29</v>
      </c>
      <c r="E4" s="14" t="n">
        <f aca="false">IF(SUM(I8:I17)&lt;=D4,SUM(I8:I17),"VALOR ACIMA DO DISPONÍVEL")</f>
        <v>83516</v>
      </c>
      <c r="F4" s="15" t="n">
        <f aca="false">(E4*I2)+E4+(D4-E4)</f>
        <v>129975.29</v>
      </c>
      <c r="G4" s="3"/>
      <c r="H4" s="3"/>
      <c r="I4" s="16" t="n">
        <f aca="false">F4/100000-1</f>
        <v>0.2997529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27</v>
      </c>
      <c r="E8" s="23" t="n">
        <v>0.1</v>
      </c>
      <c r="F8" s="24" t="n">
        <v>16.71</v>
      </c>
      <c r="G8" s="25" t="n">
        <f aca="false">((E8*$D$4)/100)/F8</f>
        <v>7.48864691801317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28</v>
      </c>
      <c r="E9" s="23" t="n">
        <v>0.1</v>
      </c>
      <c r="F9" s="24" t="n">
        <v>35.25</v>
      </c>
      <c r="G9" s="25" t="n">
        <f aca="false">((E9*$D$4)/100)/F9</f>
        <v>3.54993730496454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29</v>
      </c>
      <c r="E10" s="23" t="n">
        <v>0.09</v>
      </c>
      <c r="F10" s="24" t="n">
        <v>9.89</v>
      </c>
      <c r="G10" s="25" t="n">
        <f aca="false">((E10*$D$4)/100)/F10</f>
        <v>11.387437917088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30</v>
      </c>
      <c r="E11" s="23" t="n">
        <v>0.09</v>
      </c>
      <c r="F11" s="24" t="n">
        <v>43.47</v>
      </c>
      <c r="G11" s="25" t="n">
        <f aca="false">((E11*$D$4)/100)/F11</f>
        <v>2.59079275362319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31</v>
      </c>
      <c r="E12" s="23" t="n">
        <v>0.08</v>
      </c>
      <c r="F12" s="24" t="n">
        <v>29</v>
      </c>
      <c r="G12" s="25" t="n">
        <f aca="false">((E12*$D$4)/100)/F12</f>
        <v>3.452008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32</v>
      </c>
      <c r="E13" s="23" t="n">
        <v>0.09</v>
      </c>
      <c r="F13" s="24" t="n">
        <v>18.9</v>
      </c>
      <c r="G13" s="25" t="n">
        <f aca="false">((E13*$D$4)/100)/F13</f>
        <v>5.95882333333333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33</v>
      </c>
      <c r="E14" s="23" t="n">
        <v>0.07</v>
      </c>
      <c r="F14" s="24" t="n">
        <v>10.76</v>
      </c>
      <c r="G14" s="25" t="n">
        <f aca="false">((E14*$D$4)/100)/F14</f>
        <v>8.14077165427509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34</v>
      </c>
      <c r="E15" s="23" t="n">
        <v>0.07</v>
      </c>
      <c r="F15" s="24" t="n">
        <v>12.89</v>
      </c>
      <c r="G15" s="25" t="n">
        <f aca="false">((E15*$D$4)/100)/F15</f>
        <v>6.79555492629946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35</v>
      </c>
      <c r="E16" s="23" t="n">
        <v>0.07</v>
      </c>
      <c r="F16" s="24" t="n">
        <v>22.7</v>
      </c>
      <c r="G16" s="25" t="n">
        <f aca="false">((E16*$D$4)/100)/F16</f>
        <v>3.85879748898678</v>
      </c>
      <c r="H16" s="26" t="n">
        <v>3</v>
      </c>
      <c r="I16" s="27" t="n">
        <f aca="false">H16*F16*100</f>
        <v>6810</v>
      </c>
      <c r="J16" s="28" t="n">
        <f aca="false">I16/$E$4</f>
        <v>0.0815412615546721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36</v>
      </c>
      <c r="E17" s="23" t="n">
        <v>0.08</v>
      </c>
      <c r="F17" s="24" t="n">
        <v>53.94</v>
      </c>
      <c r="G17" s="25" t="n">
        <f aca="false">((E17*$D$4)/100)/F17</f>
        <v>1.85591827956989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125135.29</v>
      </c>
      <c r="G18" s="36"/>
      <c r="H18" s="36"/>
      <c r="I18" s="36"/>
      <c r="J18" s="35"/>
      <c r="K18" s="37" t="n">
        <f aca="false">F4</f>
        <v>129975.29</v>
      </c>
      <c r="L18" s="38" t="n">
        <f aca="false">(K18/F18-1)</f>
        <v>0.038678137877812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Setembro!F4</f>
        <v>129975.29</v>
      </c>
      <c r="E4" s="14" t="n">
        <f aca="false">IF(SUM(I8:I17)&lt;=D4,SUM(I8:I17),"VALOR ACIMA DO DISPONÍVEL")</f>
        <v>83516</v>
      </c>
      <c r="F4" s="15" t="n">
        <f aca="false">(E4*I2)+E4+(D4-E4)</f>
        <v>134815.29</v>
      </c>
      <c r="G4" s="3"/>
      <c r="H4" s="3"/>
      <c r="I4" s="16" t="n">
        <f aca="false">F4/100000-1</f>
        <v>0.3481529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27</v>
      </c>
      <c r="E8" s="23" t="n">
        <v>0.1</v>
      </c>
      <c r="F8" s="24" t="n">
        <v>16.71</v>
      </c>
      <c r="G8" s="25" t="n">
        <f aca="false">((E8*$D$4)/100)/F8</f>
        <v>7.77829383602633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28</v>
      </c>
      <c r="E9" s="23" t="n">
        <v>0.1</v>
      </c>
      <c r="F9" s="24" t="n">
        <v>35.25</v>
      </c>
      <c r="G9" s="25" t="n">
        <f aca="false">((E9*$D$4)/100)/F9</f>
        <v>3.68724226950355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29</v>
      </c>
      <c r="E10" s="23" t="n">
        <v>0.09</v>
      </c>
      <c r="F10" s="24" t="n">
        <v>9.89</v>
      </c>
      <c r="G10" s="25" t="n">
        <f aca="false">((E10*$D$4)/100)/F10</f>
        <v>11.8278828109201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30</v>
      </c>
      <c r="E11" s="23" t="n">
        <v>0.09</v>
      </c>
      <c r="F11" s="24" t="n">
        <v>43.47</v>
      </c>
      <c r="G11" s="25" t="n">
        <f aca="false">((E11*$D$4)/100)/F11</f>
        <v>2.69099979296066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31</v>
      </c>
      <c r="E12" s="23" t="n">
        <v>0.08</v>
      </c>
      <c r="F12" s="24" t="n">
        <v>29</v>
      </c>
      <c r="G12" s="25" t="n">
        <f aca="false">((E12*$D$4)/100)/F12</f>
        <v>3.58552524137931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32</v>
      </c>
      <c r="E13" s="23" t="n">
        <v>0.09</v>
      </c>
      <c r="F13" s="24" t="n">
        <v>18.9</v>
      </c>
      <c r="G13" s="25" t="n">
        <f aca="false">((E13*$D$4)/100)/F13</f>
        <v>6.18929952380952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33</v>
      </c>
      <c r="E14" s="23" t="n">
        <v>0.07</v>
      </c>
      <c r="F14" s="24" t="n">
        <v>10.76</v>
      </c>
      <c r="G14" s="25" t="n">
        <f aca="false">((E14*$D$4)/100)/F14</f>
        <v>8.45564154275093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34</v>
      </c>
      <c r="E15" s="23" t="n">
        <v>0.07</v>
      </c>
      <c r="F15" s="24" t="n">
        <v>12.89</v>
      </c>
      <c r="G15" s="25" t="n">
        <f aca="false">((E15*$D$4)/100)/F15</f>
        <v>7.05839433669511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35</v>
      </c>
      <c r="E16" s="23" t="n">
        <v>0.07</v>
      </c>
      <c r="F16" s="24" t="n">
        <v>22.7</v>
      </c>
      <c r="G16" s="25" t="n">
        <f aca="false">((E16*$D$4)/100)/F16</f>
        <v>4.00804859030837</v>
      </c>
      <c r="H16" s="26" t="n">
        <v>3</v>
      </c>
      <c r="I16" s="27" t="n">
        <f aca="false">H16*F16*100</f>
        <v>6810</v>
      </c>
      <c r="J16" s="28" t="n">
        <f aca="false">I16/$E$4</f>
        <v>0.0815412615546721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36</v>
      </c>
      <c r="E17" s="23" t="n">
        <v>0.08</v>
      </c>
      <c r="F17" s="24" t="n">
        <v>53.94</v>
      </c>
      <c r="G17" s="25" t="n">
        <f aca="false">((E17*$D$4)/100)/F17</f>
        <v>1.92770174267705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129975.29</v>
      </c>
      <c r="G18" s="36"/>
      <c r="H18" s="36"/>
      <c r="I18" s="36"/>
      <c r="J18" s="35"/>
      <c r="K18" s="37" t="n">
        <f aca="false">F4</f>
        <v>134815.29</v>
      </c>
      <c r="L18" s="38" t="n">
        <f aca="false">(K18/F18-1)</f>
        <v>0.0372378472862034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Outubro!F4</f>
        <v>134815.29</v>
      </c>
      <c r="E4" s="14" t="n">
        <f aca="false">IF(SUM(I8:I17)&lt;=D4,SUM(I8:I17),"VALOR ACIMA DO DISPONÍVEL")</f>
        <v>83516</v>
      </c>
      <c r="F4" s="15" t="n">
        <f aca="false">(E4*I2)+E4+(D4-E4)</f>
        <v>139655.29</v>
      </c>
      <c r="G4" s="3"/>
      <c r="H4" s="3"/>
      <c r="I4" s="16" t="n">
        <f aca="false">F4/100000-1</f>
        <v>0.3965529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27</v>
      </c>
      <c r="E8" s="23" t="n">
        <v>0.1</v>
      </c>
      <c r="F8" s="24" t="n">
        <v>16.71</v>
      </c>
      <c r="G8" s="25" t="n">
        <f aca="false">((E8*$D$4)/100)/F8</f>
        <v>8.0679407540395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28</v>
      </c>
      <c r="E9" s="23" t="n">
        <v>0.1</v>
      </c>
      <c r="F9" s="24" t="n">
        <v>35.25</v>
      </c>
      <c r="G9" s="25" t="n">
        <f aca="false">((E9*$D$4)/100)/F9</f>
        <v>3.82454723404255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29</v>
      </c>
      <c r="E10" s="23" t="n">
        <v>0.1</v>
      </c>
      <c r="F10" s="24" t="n">
        <v>9.89</v>
      </c>
      <c r="G10" s="25" t="n">
        <f aca="false">((E10*$D$4)/100)/F10</f>
        <v>13.6314752275025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30</v>
      </c>
      <c r="E11" s="23" t="n">
        <v>0.1</v>
      </c>
      <c r="F11" s="24" t="n">
        <v>43.47</v>
      </c>
      <c r="G11" s="25" t="n">
        <f aca="false">((E11*$D$4)/100)/F11</f>
        <v>3.10134092477571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31</v>
      </c>
      <c r="E12" s="23" t="n">
        <v>0.1</v>
      </c>
      <c r="F12" s="24" t="n">
        <v>29</v>
      </c>
      <c r="G12" s="25" t="n">
        <f aca="false">((E12*$D$4)/100)/F12</f>
        <v>4.64880310344828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32</v>
      </c>
      <c r="E13" s="23" t="n">
        <v>0.1</v>
      </c>
      <c r="F13" s="24" t="n">
        <v>18.9</v>
      </c>
      <c r="G13" s="25" t="n">
        <f aca="false">((E13*$D$4)/100)/F13</f>
        <v>7.13308412698413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33</v>
      </c>
      <c r="E14" s="23" t="n">
        <v>0.1</v>
      </c>
      <c r="F14" s="24" t="n">
        <v>10.76</v>
      </c>
      <c r="G14" s="25" t="n">
        <f aca="false">((E14*$D$4)/100)/F14</f>
        <v>12.5293020446097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34</v>
      </c>
      <c r="E15" s="23" t="n">
        <v>0.1</v>
      </c>
      <c r="F15" s="24" t="n">
        <v>12.89</v>
      </c>
      <c r="G15" s="25" t="n">
        <f aca="false">((E15*$D$4)/100)/F15</f>
        <v>10.4589053529868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35</v>
      </c>
      <c r="E16" s="23" t="n">
        <v>0.1</v>
      </c>
      <c r="F16" s="24" t="n">
        <v>22.7</v>
      </c>
      <c r="G16" s="25" t="n">
        <f aca="false">((E16*$D$4)/100)/F16</f>
        <v>5.93899955947137</v>
      </c>
      <c r="H16" s="26" t="n">
        <v>3</v>
      </c>
      <c r="I16" s="27" t="n">
        <f aca="false">H16*F16*100</f>
        <v>6810</v>
      </c>
      <c r="J16" s="28" t="n">
        <f aca="false">I16/$E$4</f>
        <v>0.0815412615546721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36</v>
      </c>
      <c r="E17" s="23" t="n">
        <v>0.1</v>
      </c>
      <c r="F17" s="24" t="n">
        <v>53.94</v>
      </c>
      <c r="G17" s="25" t="n">
        <f aca="false">((E17*$D$4)/100)/F17</f>
        <v>2.49935650723026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134815.29</v>
      </c>
      <c r="G18" s="36"/>
      <c r="H18" s="36"/>
      <c r="I18" s="36"/>
      <c r="J18" s="35"/>
      <c r="K18" s="37" t="n">
        <f aca="false">F4</f>
        <v>139655.29</v>
      </c>
      <c r="L18" s="38" t="n">
        <f aca="false">(K18/F18-1)</f>
        <v>0.0359009723600343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0.0415199377521799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Novembro!F4</f>
        <v>139655.29</v>
      </c>
      <c r="E4" s="14" t="n">
        <f aca="false">IF(SUM(I8:I17)&lt;=D4,SUM(I8:I17),"VALOR ACIMA DO DISPONÍVEL")</f>
        <v>124663</v>
      </c>
      <c r="F4" s="15" t="n">
        <f aca="false">(E4*I2)+E4+(D4-E4)</f>
        <v>144831.29</v>
      </c>
      <c r="G4" s="3"/>
      <c r="H4" s="3"/>
      <c r="I4" s="16" t="n">
        <f aca="false">F4/100000-1</f>
        <v>0.4483129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27</v>
      </c>
      <c r="E8" s="23" t="n">
        <v>0.1</v>
      </c>
      <c r="F8" s="24" t="n">
        <v>16.71</v>
      </c>
      <c r="G8" s="25" t="n">
        <f aca="false">((E8*$D$4)/100)/F8</f>
        <v>8.35758767205266</v>
      </c>
      <c r="H8" s="26" t="n">
        <v>6</v>
      </c>
      <c r="I8" s="27" t="n">
        <f aca="false">H8*F8*100</f>
        <v>10026</v>
      </c>
      <c r="J8" s="28" t="n">
        <f aca="false">I8/$E$4</f>
        <v>0.0804248253290872</v>
      </c>
      <c r="K8" s="29" t="n">
        <v>15.86</v>
      </c>
      <c r="L8" s="30" t="n">
        <f aca="false">IFERROR((K8/F8-1)*J8,0)</f>
        <v>-0.00409102941530367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28</v>
      </c>
      <c r="E9" s="23" t="n">
        <v>0.1</v>
      </c>
      <c r="F9" s="24" t="n">
        <v>35.25</v>
      </c>
      <c r="G9" s="25" t="n">
        <f aca="false">((E9*$D$4)/100)/F9</f>
        <v>3.96185219858156</v>
      </c>
      <c r="H9" s="26" t="n">
        <v>3</v>
      </c>
      <c r="I9" s="27" t="n">
        <f aca="false">H9*F9*100</f>
        <v>10575</v>
      </c>
      <c r="J9" s="28" t="n">
        <f aca="false">I9/$E$4</f>
        <v>0.0848286981702671</v>
      </c>
      <c r="K9" s="29" t="n">
        <v>42.95</v>
      </c>
      <c r="L9" s="30" t="n">
        <f aca="false">IFERROR((K9/F9-1)*J9,0)</f>
        <v>0.0185299567634342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29</v>
      </c>
      <c r="E10" s="23" t="n">
        <v>0.1</v>
      </c>
      <c r="F10" s="24" t="n">
        <v>9.89</v>
      </c>
      <c r="G10" s="25" t="n">
        <f aca="false">((E10*$D$4)/100)/F10</f>
        <v>14.1208584428716</v>
      </c>
      <c r="H10" s="26" t="n">
        <v>13</v>
      </c>
      <c r="I10" s="27" t="n">
        <f aca="false">H10*F10*100</f>
        <v>12857</v>
      </c>
      <c r="J10" s="28" t="n">
        <f aca="false">I10/$E$4</f>
        <v>0.103134049397175</v>
      </c>
      <c r="K10" s="29" t="n">
        <v>10.19</v>
      </c>
      <c r="L10" s="30" t="n">
        <f aca="false">IFERROR((K10/F10-1)*J10,0)</f>
        <v>0.0031284342587616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30</v>
      </c>
      <c r="E11" s="23" t="n">
        <v>0.1</v>
      </c>
      <c r="F11" s="24" t="n">
        <v>43.47</v>
      </c>
      <c r="G11" s="25" t="n">
        <f aca="false">((E11*$D$4)/100)/F11</f>
        <v>3.21268207959512</v>
      </c>
      <c r="H11" s="26" t="n">
        <v>3</v>
      </c>
      <c r="I11" s="27" t="n">
        <f aca="false">H11*F11*100</f>
        <v>13041</v>
      </c>
      <c r="J11" s="28" t="n">
        <f aca="false">I11/$E$4</f>
        <v>0.104610028637206</v>
      </c>
      <c r="K11" s="29" t="n">
        <v>48.33</v>
      </c>
      <c r="L11" s="30" t="n">
        <f aca="false">IFERROR((K11/F11-1)*J11,0)</f>
        <v>0.0116955311519858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31</v>
      </c>
      <c r="E12" s="23" t="n">
        <v>0.1</v>
      </c>
      <c r="F12" s="24" t="n">
        <v>29</v>
      </c>
      <c r="G12" s="25" t="n">
        <f aca="false">((E12*$D$4)/100)/F12</f>
        <v>4.81569965517241</v>
      </c>
      <c r="H12" s="26" t="n">
        <v>4</v>
      </c>
      <c r="I12" s="27" t="n">
        <f aca="false">H12*F12*100</f>
        <v>11600</v>
      </c>
      <c r="J12" s="28" t="n">
        <f aca="false">I12/$E$4</f>
        <v>0.0930508651323969</v>
      </c>
      <c r="K12" s="29" t="n">
        <v>34.66</v>
      </c>
      <c r="L12" s="30" t="n">
        <f aca="false">IFERROR((K12/F12-1)*J12,0)</f>
        <v>0.0181609619534264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32</v>
      </c>
      <c r="E13" s="23" t="n">
        <v>0.1</v>
      </c>
      <c r="F13" s="24" t="n">
        <v>18.9</v>
      </c>
      <c r="G13" s="25" t="n">
        <f aca="false">((E13*$D$4)/100)/F13</f>
        <v>7.38916878306878</v>
      </c>
      <c r="H13" s="26" t="n">
        <v>7</v>
      </c>
      <c r="I13" s="27" t="n">
        <f aca="false">H13*F13*100</f>
        <v>13230</v>
      </c>
      <c r="J13" s="28" t="n">
        <f aca="false">I13/$E$4</f>
        <v>0.10612611600876</v>
      </c>
      <c r="K13" s="29" t="n">
        <v>19.85</v>
      </c>
      <c r="L13" s="30" t="n">
        <f aca="false">IFERROR((K13/F13-1)*J13,0)</f>
        <v>0.00533438149250381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33</v>
      </c>
      <c r="E14" s="23" t="n">
        <v>0.1</v>
      </c>
      <c r="F14" s="24" t="n">
        <v>10.76</v>
      </c>
      <c r="G14" s="25" t="n">
        <f aca="false">((E14*$D$4)/100)/F14</f>
        <v>12.9791161710037</v>
      </c>
      <c r="H14" s="26" t="n">
        <v>12</v>
      </c>
      <c r="I14" s="27" t="n">
        <f aca="false">H14*F14*100</f>
        <v>12912</v>
      </c>
      <c r="J14" s="28" t="n">
        <f aca="false">I14/$E$4</f>
        <v>0.103575238843923</v>
      </c>
      <c r="K14" s="29" t="n">
        <v>11.85</v>
      </c>
      <c r="L14" s="30" t="n">
        <f aca="false">IFERROR((K14/F14-1)*J14,0)</f>
        <v>0.0104922872063082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34</v>
      </c>
      <c r="E15" s="23" t="n">
        <v>0.1</v>
      </c>
      <c r="F15" s="24" t="n">
        <v>12.89</v>
      </c>
      <c r="G15" s="25" t="n">
        <f aca="false">((E15*$D$4)/100)/F15</f>
        <v>10.8343902249806</v>
      </c>
      <c r="H15" s="26" t="n">
        <v>10</v>
      </c>
      <c r="I15" s="27" t="n">
        <f aca="false">H15*F15*100</f>
        <v>12890</v>
      </c>
      <c r="J15" s="28" t="n">
        <f aca="false">I15/$E$4</f>
        <v>0.103398763065224</v>
      </c>
      <c r="K15" s="29" t="n">
        <v>12.46</v>
      </c>
      <c r="L15" s="30" t="n">
        <f aca="false">IFERROR((K15/F15-1)*J15,0)</f>
        <v>-0.0034492993109423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35</v>
      </c>
      <c r="E16" s="23" t="n">
        <v>0.1</v>
      </c>
      <c r="F16" s="24" t="n">
        <v>22.7</v>
      </c>
      <c r="G16" s="25" t="n">
        <f aca="false">((E16*$D$4)/100)/F16</f>
        <v>6.1522154185022</v>
      </c>
      <c r="H16" s="26" t="n">
        <v>5</v>
      </c>
      <c r="I16" s="27" t="n">
        <f aca="false">H16*F16*100</f>
        <v>11350</v>
      </c>
      <c r="J16" s="28" t="n">
        <f aca="false">I16/$E$4</f>
        <v>0.0910454585562677</v>
      </c>
      <c r="K16" s="29" t="n">
        <v>21.25</v>
      </c>
      <c r="L16" s="30" t="n">
        <f aca="false">IFERROR((K16/F16-1)*J16,0)</f>
        <v>-0.0058156790707748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36</v>
      </c>
      <c r="E17" s="23" t="n">
        <v>0.1</v>
      </c>
      <c r="F17" s="24" t="n">
        <v>53.94</v>
      </c>
      <c r="G17" s="25" t="n">
        <f aca="false">((E17*$D$4)/100)/F17</f>
        <v>2.5890858361142</v>
      </c>
      <c r="H17" s="26" t="n">
        <v>3</v>
      </c>
      <c r="I17" s="27" t="n">
        <f aca="false">H17*F17*100</f>
        <v>16182</v>
      </c>
      <c r="J17" s="28" t="n">
        <f aca="false">I17/$E$4</f>
        <v>0.129805956859694</v>
      </c>
      <c r="K17" s="29" t="n">
        <v>48.76</v>
      </c>
      <c r="L17" s="30" t="n">
        <f aca="false">IFERROR((K17/F17-1)*J17,0)</f>
        <v>-0.0124656072772194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139655.29</v>
      </c>
      <c r="G18" s="36"/>
      <c r="H18" s="36"/>
      <c r="I18" s="36"/>
      <c r="J18" s="35"/>
      <c r="K18" s="37" t="n">
        <f aca="false">F4</f>
        <v>144831.29</v>
      </c>
      <c r="L18" s="38" t="n">
        <f aca="false">(K18/F18-1)</f>
        <v>0.0370626848435172</v>
      </c>
      <c r="M18" s="3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2020-05-03T02:55:49Z</dcterms:created>
  <dc:creator>Igor Simões</dc:creator>
  <dc:description/>
  <dc:language>en-US</dc:language>
  <cp:lastModifiedBy/>
  <dcterms:modified xsi:type="dcterms:W3CDTF">2020-05-27T13:34:32Z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