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Preço baseados no fechamento do último pregão do mês.</t>
        </r>
      </text>
    </comment>
    <comment ref="F15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Cotação de fechamento do mês</t>
        </r>
      </text>
    </comment>
    <comment ref="K15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Preço baseados no fechamento do último pregão do mês.</t>
        </r>
      </text>
    </comment>
    <comment ref="F15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Cotação de fechamento do mês</t>
        </r>
      </text>
    </comment>
    <comment ref="K15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<sst xmlns="http://schemas.openxmlformats.org/spreadsheetml/2006/main" count="235" uniqueCount="39">
  <si>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</si>
  <si>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</si>
  <si>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</si>
  <si>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</si>
  <si>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</si>
  <si>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</si>
  <si>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</si>
  <si>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</si>
  <si>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</si>
  <si>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</si>
  <si>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</si>
  <si>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</si>
  <si>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</si>
  <si>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</si>
  <si>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</si>
  <si>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</si>
  <si>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</si>
  <si>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SLCE3</t>
  </si>
  <si>
    <t xml:space="preserve">KLBN11</t>
  </si>
  <si>
    <t xml:space="preserve">HAPV3</t>
  </si>
  <si>
    <t xml:space="preserve">MRFG3</t>
  </si>
  <si>
    <t xml:space="preserve">BBDC4</t>
  </si>
  <si>
    <t xml:space="preserve">ENBR3</t>
  </si>
  <si>
    <t xml:space="preserve">CARTEIRA</t>
  </si>
  <si>
    <t xml:space="preserve">      -&gt; Rentabilidade mensal da carteira</t>
  </si>
  <si>
    <t xml:space="preserve">IBOVESPA</t>
  </si>
  <si>
    <t xml:space="preserve">Junho de 2020</t>
  </si>
  <si>
    <t xml:space="preserve">ITSA4</t>
  </si>
  <si>
    <t xml:space="preserve">POSI3</t>
  </si>
  <si>
    <t xml:space="preserve">MRVE3</t>
  </si>
  <si>
    <t xml:space="preserve">SQIA3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</si>
  <si>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</si>
  <si>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</si>
  <si>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</si>
  <si>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</si>
  <si>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</si>
  <si>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ECOR3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</si>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</sst>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2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  <cellStyle name="Normal 4" xfId="22" builtinId="53" customBuiltin="true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SUM(L8:L13)</f>
        <v>0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v>100000</v>
      </c>
      <c r="E4" s="14" t="n">
        <f aca="false">IF(SUM(I8:I13)&lt;=D4,SUM(I8:I13),"VALOR ACIMA DO DISPONÍVEL")</f>
        <v>99718.5</v>
      </c>
      <c r="F4" s="15" t="n">
        <f aca="false">(E4*I2)+E4+(D4-E4)</f>
        <v>100000</v>
      </c>
      <c r="G4" s="3"/>
      <c r="H4" s="3"/>
      <c r="I4" s="16" t="n">
        <f aca="false">F4/D4-1</f>
        <v>0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20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17</v>
      </c>
      <c r="E8" s="24" t="n">
        <v>0.2</v>
      </c>
      <c r="F8" s="25" t="n">
        <v>24</v>
      </c>
      <c r="G8" s="26" t="n">
        <f aca="false">((E8*$D$4)/100)/F8</f>
        <v>8.33333333333333</v>
      </c>
      <c r="H8" s="27" t="n">
        <v>8</v>
      </c>
      <c r="I8" s="28" t="n">
        <f aca="false">H8*F8*100</f>
        <v>19200</v>
      </c>
      <c r="J8" s="24" t="n">
        <f aca="false">I8/$E$4</f>
        <v>0.192542005746175</v>
      </c>
      <c r="K8" s="29" t="n">
        <v>24</v>
      </c>
      <c r="L8" s="30" t="n">
        <f aca="false">IFERROR((K8/F8-1)*J8,0)</f>
        <v>0</v>
      </c>
      <c r="M8" s="31" t="n">
        <f aca="false">IFERROR(L8/J8,0)</f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18</v>
      </c>
      <c r="E9" s="24" t="n">
        <v>0.15</v>
      </c>
      <c r="F9" s="25" t="n">
        <v>17.7</v>
      </c>
      <c r="G9" s="26" t="n">
        <f aca="false">((E9*$D$4)/100)/F9</f>
        <v>8.47457627118644</v>
      </c>
      <c r="H9" s="27" t="n">
        <v>9</v>
      </c>
      <c r="I9" s="28" t="n">
        <f aca="false">H9*F9*100</f>
        <v>15930</v>
      </c>
      <c r="J9" s="34" t="n">
        <f aca="false">I9/$E$4</f>
        <v>0.15974969539253</v>
      </c>
      <c r="K9" s="35" t="n">
        <v>17.7</v>
      </c>
      <c r="L9" s="30" t="n">
        <f aca="false">IFERROR((K9/F9-1)*J9,0)</f>
        <v>0</v>
      </c>
      <c r="M9" s="31" t="n">
        <f aca="false">IFERROR(L9/J9,0)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19</v>
      </c>
      <c r="E10" s="24" t="n">
        <v>0.15</v>
      </c>
      <c r="F10" s="25" t="n">
        <v>52.44</v>
      </c>
      <c r="G10" s="26" t="n">
        <f aca="false">((E10*$D$4)/100)/F10</f>
        <v>2.8604118993135</v>
      </c>
      <c r="H10" s="27" t="n">
        <v>3</v>
      </c>
      <c r="I10" s="28" t="n">
        <f aca="false">H10*F10*100</f>
        <v>15732</v>
      </c>
      <c r="J10" s="34" t="n">
        <f aca="false">I10/$E$4</f>
        <v>0.157764105958273</v>
      </c>
      <c r="K10" s="36" t="n">
        <v>52.44</v>
      </c>
      <c r="L10" s="30" t="n">
        <f aca="false">IFERROR((K10/F10-1)*J10,0)</f>
        <v>0</v>
      </c>
      <c r="M10" s="31" t="n">
        <f aca="false">IFERROR(L10/J10,0)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20</v>
      </c>
      <c r="E11" s="24" t="n">
        <v>0.2</v>
      </c>
      <c r="F11" s="25" t="n">
        <v>12.76</v>
      </c>
      <c r="G11" s="26" t="n">
        <f aca="false">((E11*$D$4)/100)/F11</f>
        <v>15.6739811912226</v>
      </c>
      <c r="H11" s="27" t="n">
        <v>15</v>
      </c>
      <c r="I11" s="28" t="n">
        <f aca="false">H11*F11*100</f>
        <v>19140</v>
      </c>
      <c r="J11" s="34" t="n">
        <f aca="false">I11/$E$4</f>
        <v>0.191940311978219</v>
      </c>
      <c r="K11" s="36" t="n">
        <v>12.76</v>
      </c>
      <c r="L11" s="30" t="n">
        <f aca="false">IFERROR((K11/F11-1)*J11,0)</f>
        <v>0</v>
      </c>
      <c r="M11" s="31" t="n">
        <f aca="false">IFERROR(L11/J11,0)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21</v>
      </c>
      <c r="E12" s="24" t="n">
        <v>0.15</v>
      </c>
      <c r="F12" s="25" t="n">
        <v>19.2</v>
      </c>
      <c r="G12" s="26" t="n">
        <f aca="false">((E12*$D$4)/100)/F12</f>
        <v>7.8125</v>
      </c>
      <c r="H12" s="27" t="n">
        <v>8</v>
      </c>
      <c r="I12" s="28" t="n">
        <f aca="false">H12*F12*100</f>
        <v>15360</v>
      </c>
      <c r="J12" s="34" t="n">
        <f aca="false">I12/$E$4</f>
        <v>0.15403360459694</v>
      </c>
      <c r="K12" s="36" t="n">
        <v>19.2</v>
      </c>
      <c r="L12" s="30" t="n">
        <f aca="false">IFERROR((K12/F12-1)*J12,0)</f>
        <v>0</v>
      </c>
      <c r="M12" s="31" t="n">
        <f aca="false">IFERROR(L12/J12,0)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22</v>
      </c>
      <c r="E13" s="24" t="n">
        <v>0.15</v>
      </c>
      <c r="F13" s="25" t="n">
        <v>16.89</v>
      </c>
      <c r="G13" s="26" t="n">
        <f aca="false">((E13*$D$4)/100)/F13</f>
        <v>8.8809946714032</v>
      </c>
      <c r="H13" s="27" t="n">
        <v>8.5</v>
      </c>
      <c r="I13" s="28" t="n">
        <f aca="false">H13*F13*100</f>
        <v>14356.5</v>
      </c>
      <c r="J13" s="34" t="n">
        <f aca="false">I13/$E$4</f>
        <v>0.143970276327863</v>
      </c>
      <c r="K13" s="36" t="n">
        <v>16.89</v>
      </c>
      <c r="L13" s="30" t="n">
        <f aca="false">IFERROR((K13/F13-1)*J13,0)</f>
        <v>0</v>
      </c>
      <c r="M13" s="31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7" t="s">
        <v>23</v>
      </c>
      <c r="D14" s="37"/>
      <c r="E14" s="37"/>
      <c r="F14" s="38" t="n">
        <v>100000</v>
      </c>
      <c r="G14" s="39"/>
      <c r="H14" s="39"/>
      <c r="I14" s="39"/>
      <c r="J14" s="38"/>
      <c r="K14" s="40" t="n">
        <f aca="false">F4</f>
        <v>100000</v>
      </c>
      <c r="L14" s="41" t="n">
        <f aca="false">(K14/F14-1)</f>
        <v>0</v>
      </c>
      <c r="M14" s="41"/>
      <c r="N14" s="42" t="s">
        <v>24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.75" hidden="false" customHeight="true" outlineLevel="0" collapsed="false">
      <c r="A15" s="2"/>
      <c r="B15" s="2"/>
      <c r="C15" s="37" t="s">
        <v>25</v>
      </c>
      <c r="D15" s="37"/>
      <c r="E15" s="37"/>
      <c r="F15" s="43" t="n">
        <v>100967.2</v>
      </c>
      <c r="G15" s="44"/>
      <c r="H15" s="44"/>
      <c r="I15" s="44"/>
      <c r="J15" s="45"/>
      <c r="K15" s="46" t="n">
        <v>102673.28</v>
      </c>
      <c r="L15" s="41" t="n">
        <f aca="false">(K15/F15-1)</f>
        <v>0.0168973686504132</v>
      </c>
      <c r="M15" s="4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4:E14"/>
    <mergeCell ref="L14:M14"/>
    <mergeCell ref="C15:E15"/>
    <mergeCell ref="L15:M15"/>
  </mergeCells>
  <conditionalFormatting sqref="E4">
    <cfRule type="cellIs" priority="2" operator="equal" aboveAverage="0" equalAverage="0" bottom="0" percent="0" rank="0" text="" dxfId="0">
      <formula>"VALOR ACIMA DO DISPONÍVEL"</formula>
    </cfRule>
  </conditionalFormatting>
  <conditionalFormatting sqref="M8:M13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SUM(L8:L13)</f>
        <v>0.044444054993341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Maio!F4</f>
        <v>100000</v>
      </c>
      <c r="E4" s="14" t="n">
        <f aca="false">IF(SUM(I8:I13)&lt;=D4,SUM(I8:I13),"VALOR ACIMA DO DISPONÍVEL")</f>
        <v>95290.81</v>
      </c>
      <c r="F4" s="15" t="n">
        <f aca="false">(E4*I2)+E4+(D4-E4)</f>
        <v>104235.11</v>
      </c>
      <c r="G4" s="3"/>
      <c r="H4" s="3"/>
      <c r="I4" s="16" t="n">
        <f aca="false">F4/100000-1</f>
        <v>0.0423511000000001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26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47" t="n">
        <v>1</v>
      </c>
      <c r="D8" s="48" t="s">
        <v>17</v>
      </c>
      <c r="E8" s="24" t="n">
        <v>0.1</v>
      </c>
      <c r="F8" s="49" t="n">
        <v>24</v>
      </c>
      <c r="G8" s="26" t="n">
        <f aca="false">((E8*$D$4)/100)/F8</f>
        <v>4.16666666666667</v>
      </c>
      <c r="H8" s="27" t="n">
        <v>6.27</v>
      </c>
      <c r="I8" s="28" t="n">
        <f aca="false">H8*F8*100</f>
        <v>15048</v>
      </c>
      <c r="J8" s="34" t="n">
        <f aca="false">I8/$E$4</f>
        <v>0.157916592376537</v>
      </c>
      <c r="K8" s="50" t="n">
        <v>24.91</v>
      </c>
      <c r="L8" s="30" t="n">
        <f aca="false">IFERROR((K8/F8-1)*J8,0)</f>
        <v>0.005987670794277</v>
      </c>
      <c r="M8" s="31" t="n">
        <f aca="false">IFERROR(L8/J8,0)</f>
        <v>0.0379166666666666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51" t="n">
        <v>2</v>
      </c>
      <c r="D9" s="52" t="s">
        <v>18</v>
      </c>
      <c r="E9" s="24" t="n">
        <v>0.1</v>
      </c>
      <c r="F9" s="49" t="n">
        <v>17.7</v>
      </c>
      <c r="G9" s="26" t="n">
        <f aca="false">((E9*$D$4)/100)/F9</f>
        <v>5.64971751412429</v>
      </c>
      <c r="H9" s="27" t="n">
        <v>2.97</v>
      </c>
      <c r="I9" s="28" t="n">
        <f aca="false">H9*F9*100</f>
        <v>5256.9</v>
      </c>
      <c r="J9" s="34" t="n">
        <f aca="false">I9/$E$4</f>
        <v>0.0551669148368033</v>
      </c>
      <c r="K9" s="53" t="n">
        <v>19.69</v>
      </c>
      <c r="L9" s="30" t="n">
        <f aca="false">IFERROR((K9/F9-1)*J9,0)</f>
        <v>0.00620238195057845</v>
      </c>
      <c r="M9" s="31" t="n">
        <f aca="false">IFERROR(L9/J9,0)</f>
        <v>0.112429378531073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51" t="n">
        <v>3</v>
      </c>
      <c r="D10" s="52" t="s">
        <v>19</v>
      </c>
      <c r="E10" s="24" t="n">
        <v>0.1</v>
      </c>
      <c r="F10" s="49" t="n">
        <v>52.44</v>
      </c>
      <c r="G10" s="26" t="n">
        <f aca="false">((E10*$D$4)/100)/F10</f>
        <v>1.906941266209</v>
      </c>
      <c r="H10" s="27" t="n">
        <v>10.6</v>
      </c>
      <c r="I10" s="28" t="n">
        <f aca="false">H10*F10*100</f>
        <v>55586.4</v>
      </c>
      <c r="J10" s="34" t="n">
        <f aca="false">I10/$E$4</f>
        <v>0.583334321536358</v>
      </c>
      <c r="K10" s="54" t="n">
        <v>54.87</v>
      </c>
      <c r="L10" s="30" t="n">
        <f aca="false">IFERROR((K10/F10-1)*J10,0)</f>
        <v>0.0270309382405292</v>
      </c>
      <c r="M10" s="31" t="n">
        <f aca="false">IFERROR(L10/J10,0)</f>
        <v>0.0463386727688788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51" t="n">
        <v>4</v>
      </c>
      <c r="D11" s="52" t="s">
        <v>20</v>
      </c>
      <c r="E11" s="24" t="n">
        <v>0.1</v>
      </c>
      <c r="F11" s="49" t="n">
        <v>12.76</v>
      </c>
      <c r="G11" s="26" t="n">
        <f aca="false">((E11*$D$4)/100)/F11</f>
        <v>7.83699059561129</v>
      </c>
      <c r="H11" s="27" t="n">
        <v>2.41</v>
      </c>
      <c r="I11" s="28" t="n">
        <f aca="false">H11*F11*100</f>
        <v>3075.16</v>
      </c>
      <c r="J11" s="34" t="n">
        <f aca="false">I11/$E$4</f>
        <v>0.0322713176643162</v>
      </c>
      <c r="K11" s="54" t="n">
        <v>13.07</v>
      </c>
      <c r="L11" s="30" t="n">
        <f aca="false">IFERROR((K11/F11-1)*J11,0)</f>
        <v>0.000784021040434012</v>
      </c>
      <c r="M11" s="31" t="n">
        <f aca="false">IFERROR(L11/J11,0)</f>
        <v>0.0242946708463949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51" t="n">
        <v>5</v>
      </c>
      <c r="D12" s="52" t="s">
        <v>21</v>
      </c>
      <c r="E12" s="24" t="n">
        <v>0.1</v>
      </c>
      <c r="F12" s="49" t="n">
        <v>19.2</v>
      </c>
      <c r="G12" s="26" t="n">
        <f aca="false">((E12*$D$4)/100)/F12</f>
        <v>5.20833333333333</v>
      </c>
      <c r="H12" s="27" t="n">
        <v>3.62</v>
      </c>
      <c r="I12" s="28" t="n">
        <f aca="false">H12*F12*100</f>
        <v>6950.4</v>
      </c>
      <c r="J12" s="34" t="n">
        <f aca="false">I12/$E$4</f>
        <v>0.0729388279940112</v>
      </c>
      <c r="K12" s="54" t="n">
        <v>19.05</v>
      </c>
      <c r="L12" s="30" t="n">
        <f aca="false">IFERROR((K12/F12-1)*J12,0)</f>
        <v>-0.000569834593703204</v>
      </c>
      <c r="M12" s="31" t="n">
        <f aca="false">IFERROR(L12/J12,0)</f>
        <v>-0.00781249999999989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51" t="n">
        <v>6</v>
      </c>
      <c r="D13" s="52" t="s">
        <v>22</v>
      </c>
      <c r="E13" s="24" t="n">
        <v>0.1</v>
      </c>
      <c r="F13" s="49" t="n">
        <v>16.89</v>
      </c>
      <c r="G13" s="26" t="n">
        <f aca="false">((E13*$D$4)/100)/F13</f>
        <v>5.9206631142688</v>
      </c>
      <c r="H13" s="27" t="n">
        <v>5.55</v>
      </c>
      <c r="I13" s="28" t="n">
        <f aca="false">H13*F13*100</f>
        <v>9373.95</v>
      </c>
      <c r="J13" s="34" t="n">
        <f aca="false">I13/$E$4</f>
        <v>0.0983720255919747</v>
      </c>
      <c r="K13" s="54" t="n">
        <v>17.75</v>
      </c>
      <c r="L13" s="30" t="n">
        <f aca="false">IFERROR((K13/F13-1)*J13,0)</f>
        <v>0.00500887756122548</v>
      </c>
      <c r="M13" s="31" t="n">
        <f aca="false">IFERROR(L13/J13,0)</f>
        <v>0.0509177027827117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7" t="s">
        <v>23</v>
      </c>
      <c r="D14" s="37"/>
      <c r="E14" s="37"/>
      <c r="F14" s="38" t="n">
        <f aca="false">D4</f>
        <v>100000</v>
      </c>
      <c r="G14" s="39"/>
      <c r="H14" s="39"/>
      <c r="I14" s="39"/>
      <c r="J14" s="38"/>
      <c r="K14" s="40" t="n">
        <f aca="false">F4</f>
        <v>104235.11</v>
      </c>
      <c r="L14" s="41" t="n">
        <f aca="false">(K14/F14-1)</f>
        <v>0.0423511000000001</v>
      </c>
      <c r="M14" s="41"/>
      <c r="N14" s="42" t="s">
        <v>24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.75" hidden="false" customHeight="true" outlineLevel="0" collapsed="false">
      <c r="A15" s="2"/>
      <c r="B15" s="2"/>
      <c r="C15" s="37" t="s">
        <v>25</v>
      </c>
      <c r="D15" s="37"/>
      <c r="E15" s="37"/>
      <c r="F15" s="43" t="n">
        <v>100967.2</v>
      </c>
      <c r="G15" s="44"/>
      <c r="H15" s="44"/>
      <c r="I15" s="44"/>
      <c r="J15" s="45"/>
      <c r="K15" s="46" t="n">
        <v>102673.28</v>
      </c>
      <c r="L15" s="41" t="n">
        <f aca="false">(K15/F15-1)</f>
        <v>0.0168973686504132</v>
      </c>
      <c r="M15" s="4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4:E14"/>
    <mergeCell ref="L14:M14"/>
    <mergeCell ref="C15:E15"/>
    <mergeCell ref="L15:M15"/>
  </mergeCells>
  <conditionalFormatting sqref="E4">
    <cfRule type="cellIs" priority="2" operator="equal" aboveAverage="0" equalAverage="0" bottom="0" percent="0" rank="0" text="" dxfId="0">
      <formula>"VALOR ACIMA DO DISPONÍVEL"</formula>
    </cfRule>
  </conditionalFormatting>
  <conditionalFormatting sqref="M8:M13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-1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111410</f>
        <v>111410</v>
      </c>
      <c r="E4" s="14" t="n">
        <f aca="false">IF(SUM(I8:I17)&lt;=D4,SUM(I8:I17),"VALOR ACIMA DO DISPONÍVEL")</f>
        <v>100111</v>
      </c>
      <c r="F4" s="15" t="n">
        <f aca="false">(E4*I2)+E4+(D4-E4)</f>
        <v>11299</v>
      </c>
      <c r="G4" s="3"/>
      <c r="H4" s="3"/>
      <c r="I4" s="16" t="n">
        <f aca="false">F4/100000-1</f>
        <v>-0.88701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52" t="s">
        <v>21</v>
      </c>
      <c r="E8" s="24" t="n">
        <v>0.1</v>
      </c>
      <c r="F8" s="25" t="n">
        <v>20.68</v>
      </c>
      <c r="G8" s="26" t="n">
        <f aca="false">((E8*$D$4)/100)/F8</f>
        <v>5.38733075435203</v>
      </c>
      <c r="H8" s="27" t="n">
        <v>9</v>
      </c>
      <c r="I8" s="28" t="n">
        <f aca="false">H8*F8*100</f>
        <v>18612</v>
      </c>
      <c r="J8" s="34" t="n">
        <f aca="false">I8/$E$4</f>
        <v>0.185913635864191</v>
      </c>
      <c r="K8" s="36"/>
      <c r="L8" s="30" t="n">
        <f aca="false">IFERROR((K8/F8-1)*J8,0)</f>
        <v>-0.185913635864191</v>
      </c>
      <c r="M8" s="31" t="n">
        <f aca="false">IFERROR(L8/J8,0)</f>
        <v>-1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27</v>
      </c>
      <c r="E9" s="24" t="n">
        <v>0.1</v>
      </c>
      <c r="F9" s="25" t="n">
        <v>9.59</v>
      </c>
      <c r="G9" s="26" t="n">
        <f aca="false">((E9*$D$4)/100)/F9</f>
        <v>11.6173096976017</v>
      </c>
      <c r="H9" s="27" t="n">
        <v>15</v>
      </c>
      <c r="I9" s="28" t="n">
        <f aca="false">H9*F9*100</f>
        <v>14385</v>
      </c>
      <c r="J9" s="34" t="n">
        <f aca="false">I9/$E$4</f>
        <v>0.143690503541069</v>
      </c>
      <c r="K9" s="36"/>
      <c r="L9" s="30" t="n">
        <f aca="false">IFERROR((K9/F9-1)*J9,0)</f>
        <v>-0.143690503541069</v>
      </c>
      <c r="M9" s="31" t="n">
        <f aca="false">IFERROR(L9/J9,0)</f>
        <v>-1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28</v>
      </c>
      <c r="E10" s="24" t="n">
        <v>0.1</v>
      </c>
      <c r="F10" s="25" t="n">
        <v>5.2</v>
      </c>
      <c r="G10" s="26" t="n">
        <f aca="false">((E10*$D$4)/100)/F10</f>
        <v>21.425</v>
      </c>
      <c r="H10" s="27" t="n">
        <v>31</v>
      </c>
      <c r="I10" s="28" t="n">
        <f aca="false">H10*F10*100</f>
        <v>16120</v>
      </c>
      <c r="J10" s="34" t="n">
        <f aca="false">I10/$E$4</f>
        <v>0.161021266394302</v>
      </c>
      <c r="K10" s="36"/>
      <c r="L10" s="30" t="n">
        <f aca="false">IFERROR((K10/F10-1)*J10,0)</f>
        <v>-0.161021266394302</v>
      </c>
      <c r="M10" s="31" t="n">
        <f aca="false">IFERROR(L10/J10,0)</f>
        <v>-1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29</v>
      </c>
      <c r="E11" s="24" t="n">
        <v>0.1</v>
      </c>
      <c r="F11" s="25" t="n">
        <v>18</v>
      </c>
      <c r="G11" s="26" t="n">
        <f aca="false">((E11*$D$4)/100)/F11</f>
        <v>6.18944444444444</v>
      </c>
      <c r="H11" s="27" t="n">
        <v>10</v>
      </c>
      <c r="I11" s="28" t="n">
        <f aca="false">H11*F11*100</f>
        <v>18000</v>
      </c>
      <c r="J11" s="34" t="n">
        <f aca="false">I11/$E$4</f>
        <v>0.179800421532099</v>
      </c>
      <c r="K11" s="36"/>
      <c r="L11" s="30" t="n">
        <f aca="false">IFERROR((K11/F11-1)*J11,0)</f>
        <v>-0.179800421532099</v>
      </c>
      <c r="M11" s="31" t="n">
        <f aca="false">IFERROR(L11/J11,0)</f>
        <v>-1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30</v>
      </c>
      <c r="E12" s="24" t="n">
        <v>0.1</v>
      </c>
      <c r="F12" s="25" t="n">
        <v>19.24</v>
      </c>
      <c r="G12" s="26" t="n">
        <f aca="false">((E12*$D$4)/100)/F12</f>
        <v>5.79054054054054</v>
      </c>
      <c r="H12" s="27" t="n">
        <v>9</v>
      </c>
      <c r="I12" s="28" t="n">
        <f aca="false">H12*F12*100</f>
        <v>17316</v>
      </c>
      <c r="J12" s="34" t="n">
        <f aca="false">I12/$E$4</f>
        <v>0.17296800551388</v>
      </c>
      <c r="K12" s="36"/>
      <c r="L12" s="30" t="n">
        <f aca="false">IFERROR((K12/F12-1)*J12,0)</f>
        <v>-0.17296800551388</v>
      </c>
      <c r="M12" s="31" t="n">
        <f aca="false">IFERROR(L12/J12,0)</f>
        <v>-1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22</v>
      </c>
      <c r="E13" s="24" t="n">
        <v>0.1</v>
      </c>
      <c r="F13" s="25" t="n">
        <v>17.42</v>
      </c>
      <c r="G13" s="26" t="n">
        <f aca="false">((E13*$D$4)/100)/F13</f>
        <v>6.3955223880597</v>
      </c>
      <c r="H13" s="27" t="n">
        <v>9</v>
      </c>
      <c r="I13" s="28" t="n">
        <f aca="false">H13*F13*100</f>
        <v>15678</v>
      </c>
      <c r="J13" s="34" t="n">
        <f aca="false">I13/$E$4</f>
        <v>0.156606167154459</v>
      </c>
      <c r="K13" s="36"/>
      <c r="L13" s="30" t="n">
        <f aca="false">IFERROR((K13/F13-1)*J13,0)</f>
        <v>-0.156606167154459</v>
      </c>
      <c r="M13" s="31" t="n">
        <f aca="false">IFERROR(L13/J13,0)</f>
        <v>-1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/>
      <c r="E14" s="24"/>
      <c r="F14" s="25"/>
      <c r="G14" s="26"/>
      <c r="H14" s="27"/>
      <c r="I14" s="28"/>
      <c r="J14" s="34"/>
      <c r="K14" s="36"/>
      <c r="L14" s="30" t="n">
        <f aca="false">IFERROR((K14/F14-1)*J14,0)</f>
        <v>0</v>
      </c>
      <c r="M14" s="31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/>
      <c r="E15" s="24"/>
      <c r="F15" s="25"/>
      <c r="G15" s="26"/>
      <c r="H15" s="27"/>
      <c r="I15" s="28"/>
      <c r="J15" s="34"/>
      <c r="K15" s="36"/>
      <c r="L15" s="30" t="n">
        <f aca="false">IFERROR((K15/F15-1)*J15,0)</f>
        <v>0</v>
      </c>
      <c r="M15" s="31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/>
      <c r="E16" s="24"/>
      <c r="F16" s="25"/>
      <c r="G16" s="26"/>
      <c r="H16" s="27"/>
      <c r="I16" s="28"/>
      <c r="J16" s="34"/>
      <c r="K16" s="36"/>
      <c r="L16" s="30" t="n">
        <f aca="false">IFERROR((K16/F16-1)*J16,0)</f>
        <v>0</v>
      </c>
      <c r="M16" s="31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/>
      <c r="E17" s="24"/>
      <c r="F17" s="25"/>
      <c r="G17" s="26"/>
      <c r="H17" s="27"/>
      <c r="I17" s="28"/>
      <c r="J17" s="34"/>
      <c r="K17" s="36"/>
      <c r="L17" s="30" t="n">
        <f aca="false">IFERROR((K17/F17-1)*J17,0)</f>
        <v>0</v>
      </c>
      <c r="M17" s="31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7" t="s">
        <v>23</v>
      </c>
      <c r="D18" s="37"/>
      <c r="E18" s="37"/>
      <c r="F18" s="38" t="n">
        <f aca="false">D4</f>
        <v>111410</v>
      </c>
      <c r="G18" s="39"/>
      <c r="H18" s="39"/>
      <c r="I18" s="39"/>
      <c r="J18" s="38"/>
      <c r="K18" s="40" t="n">
        <f aca="false">F4</f>
        <v>11299</v>
      </c>
      <c r="L18" s="41" t="n">
        <f aca="false">(K18/F18-1)</f>
        <v>-0.898581814917871</v>
      </c>
      <c r="M18" s="41"/>
      <c r="N18" s="42" t="s">
        <v>24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7" t="s">
        <v>25</v>
      </c>
      <c r="D19" s="37"/>
      <c r="E19" s="37"/>
      <c r="F19" s="43" t="n">
        <v>100967.2</v>
      </c>
      <c r="G19" s="44"/>
      <c r="H19" s="44"/>
      <c r="I19" s="44"/>
      <c r="J19" s="45"/>
      <c r="K19" s="46" t="n">
        <v>102673.28</v>
      </c>
      <c r="L19" s="41" t="n">
        <f aca="false">(K19/F19-1)</f>
        <v>0.0168973686504132</v>
      </c>
      <c r="M19" s="4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Julho!F4</f>
        <v>11299</v>
      </c>
      <c r="E4" s="14" t="str">
        <f aca="false">IF(SUM(I8:I17)&lt;=D4,SUM(I8:I17),"VALOR ACIMA DO DISPONÍVEL")</f>
        <v>VALOR ACIMA DO DISPONÍVEL</v>
      </c>
      <c r="F4" s="15" t="e">
        <f aca="false">(E4*I2)+E4+(D4-E4)</f>
        <v>#VALUE!</v>
      </c>
      <c r="G4" s="3"/>
      <c r="H4" s="3"/>
      <c r="I4" s="16" t="e">
        <f aca="false">F4/100000-1</f>
        <v>#VALUE!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31</v>
      </c>
      <c r="E8" s="24" t="n">
        <v>0.1</v>
      </c>
      <c r="F8" s="25" t="n">
        <v>16.71</v>
      </c>
      <c r="G8" s="26" t="n">
        <f aca="false">((E8*$D$4)/100)/F8</f>
        <v>0.676181926989826</v>
      </c>
      <c r="H8" s="27" t="n">
        <v>6</v>
      </c>
      <c r="I8" s="28" t="n">
        <f aca="false">H8*F8*100</f>
        <v>10026</v>
      </c>
      <c r="J8" s="34" t="e">
        <f aca="false">I8/$E$4</f>
        <v>#VALUE!</v>
      </c>
      <c r="K8" s="36" t="n">
        <v>15.86</v>
      </c>
      <c r="L8" s="30" t="n">
        <f aca="false">IFERROR((K8/F8-1)*J8,0)</f>
        <v>0</v>
      </c>
      <c r="M8" s="31" t="n">
        <f aca="false">IFERROR(L8/J8,0)</f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32</v>
      </c>
      <c r="E9" s="24" t="n">
        <v>0.1</v>
      </c>
      <c r="F9" s="25" t="n">
        <v>35.25</v>
      </c>
      <c r="G9" s="26" t="n">
        <f aca="false">((E9*$D$4)/100)/F9</f>
        <v>0.320539007092199</v>
      </c>
      <c r="H9" s="27" t="n">
        <v>3</v>
      </c>
      <c r="I9" s="28" t="n">
        <f aca="false">H9*F9*100</f>
        <v>10575</v>
      </c>
      <c r="J9" s="34" t="e">
        <f aca="false">I9/$E$4</f>
        <v>#VALUE!</v>
      </c>
      <c r="K9" s="36" t="n">
        <v>42.95</v>
      </c>
      <c r="L9" s="30" t="n">
        <f aca="false">IFERROR((K9/F9-1)*J9,0)</f>
        <v>0</v>
      </c>
      <c r="M9" s="31" t="n">
        <f aca="false">IFERROR(L9/J9,0)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33</v>
      </c>
      <c r="E10" s="24" t="n">
        <v>0.09</v>
      </c>
      <c r="F10" s="25" t="n">
        <v>9.89</v>
      </c>
      <c r="G10" s="26" t="n">
        <f aca="false">((E10*$D$4)/100)/F10</f>
        <v>1.02822042467139</v>
      </c>
      <c r="H10" s="27" t="n">
        <v>10</v>
      </c>
      <c r="I10" s="28" t="n">
        <f aca="false">H10*F10*100</f>
        <v>9890</v>
      </c>
      <c r="J10" s="34" t="e">
        <f aca="false">I10/$E$4</f>
        <v>#VALUE!</v>
      </c>
      <c r="K10" s="36" t="n">
        <v>10.19</v>
      </c>
      <c r="L10" s="30" t="n">
        <f aca="false">IFERROR((K10/F10-1)*J10,0)</f>
        <v>0</v>
      </c>
      <c r="M10" s="31" t="n">
        <f aca="false">IFERROR(L10/J10,0)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34</v>
      </c>
      <c r="E11" s="24" t="n">
        <v>0.09</v>
      </c>
      <c r="F11" s="25" t="n">
        <v>43.47</v>
      </c>
      <c r="G11" s="26" t="n">
        <f aca="false">((E11*$D$4)/100)/F11</f>
        <v>0.233933747412008</v>
      </c>
      <c r="H11" s="27" t="n">
        <v>2</v>
      </c>
      <c r="I11" s="28" t="n">
        <f aca="false">H11*F11*100</f>
        <v>8694</v>
      </c>
      <c r="J11" s="34" t="e">
        <f aca="false">I11/$E$4</f>
        <v>#VALUE!</v>
      </c>
      <c r="K11" s="36" t="n">
        <v>48.33</v>
      </c>
      <c r="L11" s="30" t="n">
        <f aca="false">IFERROR((K11/F11-1)*J11,0)</f>
        <v>0</v>
      </c>
      <c r="M11" s="31" t="n">
        <f aca="false">IFERROR(L11/J11,0)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35</v>
      </c>
      <c r="E12" s="24" t="n">
        <v>0.08</v>
      </c>
      <c r="F12" s="25" t="n">
        <v>29</v>
      </c>
      <c r="G12" s="26" t="n">
        <f aca="false">((E12*$D$4)/100)/F12</f>
        <v>0.311696551724138</v>
      </c>
      <c r="H12" s="27" t="n">
        <v>3</v>
      </c>
      <c r="I12" s="28" t="n">
        <f aca="false">H12*F12*100</f>
        <v>8700</v>
      </c>
      <c r="J12" s="34" t="e">
        <f aca="false">I12/$E$4</f>
        <v>#VALUE!</v>
      </c>
      <c r="K12" s="36" t="n">
        <v>34.66</v>
      </c>
      <c r="L12" s="30" t="n">
        <f aca="false">IFERROR((K12/F12-1)*J12,0)</f>
        <v>0</v>
      </c>
      <c r="M12" s="31" t="n">
        <f aca="false">IFERROR(L12/J12,0)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22</v>
      </c>
      <c r="E13" s="24" t="n">
        <v>0.09</v>
      </c>
      <c r="F13" s="25" t="n">
        <v>18.9</v>
      </c>
      <c r="G13" s="26" t="n">
        <f aca="false">((E13*$D$4)/100)/F13</f>
        <v>0.538047619047619</v>
      </c>
      <c r="H13" s="27" t="n">
        <v>5</v>
      </c>
      <c r="I13" s="28" t="n">
        <f aca="false">H13*F13*100</f>
        <v>9450</v>
      </c>
      <c r="J13" s="34" t="e">
        <f aca="false">I13/$E$4</f>
        <v>#VALUE!</v>
      </c>
      <c r="K13" s="36" t="n">
        <v>19.85</v>
      </c>
      <c r="L13" s="30" t="n">
        <f aca="false">IFERROR((K13/F13-1)*J13,0)</f>
        <v>0</v>
      </c>
      <c r="M13" s="31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36</v>
      </c>
      <c r="E14" s="24" t="n">
        <v>0.07</v>
      </c>
      <c r="F14" s="25" t="n">
        <v>10.76</v>
      </c>
      <c r="G14" s="26" t="n">
        <f aca="false">((E14*$D$4)/100)/F14</f>
        <v>0.735065055762082</v>
      </c>
      <c r="H14" s="27" t="n">
        <v>7</v>
      </c>
      <c r="I14" s="28" t="n">
        <f aca="false">H14*F14*100</f>
        <v>7532</v>
      </c>
      <c r="J14" s="34" t="e">
        <f aca="false">I14/$E$4</f>
        <v>#VALUE!</v>
      </c>
      <c r="K14" s="36" t="n">
        <v>11.85</v>
      </c>
      <c r="L14" s="30" t="n">
        <f aca="false">IFERROR((K14/F14-1)*J14,0)</f>
        <v>0</v>
      </c>
      <c r="M14" s="31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27</v>
      </c>
      <c r="E15" s="24" t="n">
        <v>0.07</v>
      </c>
      <c r="F15" s="25" t="n">
        <v>12.89</v>
      </c>
      <c r="G15" s="26" t="n">
        <f aca="false">((E15*$D$4)/100)/F15</f>
        <v>0.613599689681924</v>
      </c>
      <c r="H15" s="27" t="n">
        <v>5</v>
      </c>
      <c r="I15" s="28" t="n">
        <f aca="false">H15*F15*100</f>
        <v>6445</v>
      </c>
      <c r="J15" s="34" t="e">
        <f aca="false">I15/$E$4</f>
        <v>#VALUE!</v>
      </c>
      <c r="K15" s="36" t="n">
        <v>12.46</v>
      </c>
      <c r="L15" s="30" t="n">
        <f aca="false">IFERROR((K15/F15-1)*J15,0)</f>
        <v>0</v>
      </c>
      <c r="M15" s="31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37</v>
      </c>
      <c r="E16" s="24" t="n">
        <v>0.07</v>
      </c>
      <c r="F16" s="25" t="n">
        <v>22.7</v>
      </c>
      <c r="G16" s="26" t="n">
        <f aca="false">((E16*$D$4)/100)/F16</f>
        <v>0.34842731277533</v>
      </c>
      <c r="H16" s="27" t="n">
        <v>3</v>
      </c>
      <c r="I16" s="28" t="n">
        <f aca="false">H16*F16*100</f>
        <v>6810</v>
      </c>
      <c r="J16" s="34" t="e">
        <f aca="false">I16/$E$4</f>
        <v>#VALUE!</v>
      </c>
      <c r="K16" s="36" t="n">
        <v>21.25</v>
      </c>
      <c r="L16" s="30" t="n">
        <f aca="false">IFERROR((K16/F16-1)*J16,0)</f>
        <v>0</v>
      </c>
      <c r="M16" s="31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38</v>
      </c>
      <c r="E17" s="24" t="n">
        <v>0.08</v>
      </c>
      <c r="F17" s="25" t="n">
        <v>53.94</v>
      </c>
      <c r="G17" s="26" t="n">
        <f aca="false">((E17*$D$4)/100)/F17</f>
        <v>0.167578791249537</v>
      </c>
      <c r="H17" s="27" t="n">
        <v>1</v>
      </c>
      <c r="I17" s="28" t="n">
        <f aca="false">H17*F17*100</f>
        <v>5394</v>
      </c>
      <c r="J17" s="34" t="e">
        <f aca="false">I17/$E$4</f>
        <v>#VALUE!</v>
      </c>
      <c r="K17" s="36" t="n">
        <v>48.76</v>
      </c>
      <c r="L17" s="30" t="n">
        <f aca="false">IFERROR((K17/F17-1)*J17,0)</f>
        <v>0</v>
      </c>
      <c r="M17" s="31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7" t="s">
        <v>23</v>
      </c>
      <c r="D18" s="37"/>
      <c r="E18" s="37"/>
      <c r="F18" s="38" t="n">
        <f aca="false">D4</f>
        <v>11299</v>
      </c>
      <c r="G18" s="39"/>
      <c r="H18" s="39"/>
      <c r="I18" s="39"/>
      <c r="J18" s="38"/>
      <c r="K18" s="40" t="e">
        <f aca="false">F4</f>
        <v>#VALUE!</v>
      </c>
      <c r="L18" s="41" t="e">
        <f aca="false">(K18/F18-1)</f>
        <v>#VALUE!</v>
      </c>
      <c r="M18" s="41"/>
      <c r="N18" s="42" t="s">
        <v>24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7" t="s">
        <v>25</v>
      </c>
      <c r="D19" s="37"/>
      <c r="E19" s="37"/>
      <c r="F19" s="43" t="n">
        <v>100967.2</v>
      </c>
      <c r="G19" s="44"/>
      <c r="H19" s="44"/>
      <c r="I19" s="44"/>
      <c r="J19" s="45"/>
      <c r="K19" s="46" t="n">
        <v>102673.28</v>
      </c>
      <c r="L19" s="41" t="n">
        <f aca="false">(K19/F19-1)</f>
        <v>0.0168973686504132</v>
      </c>
      <c r="M19" s="4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e">
        <f aca="false">Agosto!F4</f>
        <v>#VALUE!</v>
      </c>
      <c r="E4" s="14" t="e">
        <f aca="false">IF(SUM(I8:I17)&lt;=D4,SUM(I8:I17),"VALOR ACIMA DO DISPONÍVEL")</f>
        <v>#VALUE!</v>
      </c>
      <c r="F4" s="15" t="e">
        <f aca="false">(E4*I2)+E4+(D4-E4)</f>
        <v>#VALUE!</v>
      </c>
      <c r="G4" s="3"/>
      <c r="H4" s="3"/>
      <c r="I4" s="16" t="e">
        <f aca="false">F4/100000-1</f>
        <v>#VALUE!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31</v>
      </c>
      <c r="E8" s="24" t="n">
        <v>0.1</v>
      </c>
      <c r="F8" s="25" t="n">
        <v>16.71</v>
      </c>
      <c r="G8" s="26" t="e">
        <f aca="false">((E8*$D$4)/100)/F8</f>
        <v>#VALUE!</v>
      </c>
      <c r="H8" s="27" t="n">
        <v>6</v>
      </c>
      <c r="I8" s="28" t="n">
        <f aca="false">H8*F8*100</f>
        <v>10026</v>
      </c>
      <c r="J8" s="34" t="e">
        <f aca="false">I8/$E$4</f>
        <v>#VALUE!</v>
      </c>
      <c r="K8" s="36" t="n">
        <v>15.86</v>
      </c>
      <c r="L8" s="30" t="n">
        <f aca="false">IFERROR((K8/F8-1)*J8,0)</f>
        <v>0</v>
      </c>
      <c r="M8" s="31" t="n">
        <f aca="false">IFERROR(L8/J8,0)</f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32</v>
      </c>
      <c r="E9" s="24" t="n">
        <v>0.1</v>
      </c>
      <c r="F9" s="25" t="n">
        <v>35.25</v>
      </c>
      <c r="G9" s="26" t="e">
        <f aca="false">((E9*$D$4)/100)/F9</f>
        <v>#VALUE!</v>
      </c>
      <c r="H9" s="27" t="n">
        <v>3</v>
      </c>
      <c r="I9" s="28" t="n">
        <f aca="false">H9*F9*100</f>
        <v>10575</v>
      </c>
      <c r="J9" s="34" t="e">
        <f aca="false">I9/$E$4</f>
        <v>#VALUE!</v>
      </c>
      <c r="K9" s="36" t="n">
        <v>42.95</v>
      </c>
      <c r="L9" s="30" t="n">
        <f aca="false">IFERROR((K9/F9-1)*J9,0)</f>
        <v>0</v>
      </c>
      <c r="M9" s="31" t="n">
        <f aca="false">IFERROR(L9/J9,0)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33</v>
      </c>
      <c r="E10" s="24" t="n">
        <v>0.09</v>
      </c>
      <c r="F10" s="25" t="n">
        <v>9.89</v>
      </c>
      <c r="G10" s="26" t="e">
        <f aca="false">((E10*$D$4)/100)/F10</f>
        <v>#VALUE!</v>
      </c>
      <c r="H10" s="27" t="n">
        <v>10</v>
      </c>
      <c r="I10" s="28" t="n">
        <f aca="false">H10*F10*100</f>
        <v>9890</v>
      </c>
      <c r="J10" s="34" t="e">
        <f aca="false">I10/$E$4</f>
        <v>#VALUE!</v>
      </c>
      <c r="K10" s="36" t="n">
        <v>10.19</v>
      </c>
      <c r="L10" s="30" t="n">
        <f aca="false">IFERROR((K10/F10-1)*J10,0)</f>
        <v>0</v>
      </c>
      <c r="M10" s="31" t="n">
        <f aca="false">IFERROR(L10/J10,0)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34</v>
      </c>
      <c r="E11" s="24" t="n">
        <v>0.09</v>
      </c>
      <c r="F11" s="25" t="n">
        <v>43.47</v>
      </c>
      <c r="G11" s="26" t="e">
        <f aca="false">((E11*$D$4)/100)/F11</f>
        <v>#VALUE!</v>
      </c>
      <c r="H11" s="27" t="n">
        <v>2</v>
      </c>
      <c r="I11" s="28" t="n">
        <f aca="false">H11*F11*100</f>
        <v>8694</v>
      </c>
      <c r="J11" s="34" t="e">
        <f aca="false">I11/$E$4</f>
        <v>#VALUE!</v>
      </c>
      <c r="K11" s="36" t="n">
        <v>48.33</v>
      </c>
      <c r="L11" s="30" t="n">
        <f aca="false">IFERROR((K11/F11-1)*J11,0)</f>
        <v>0</v>
      </c>
      <c r="M11" s="31" t="n">
        <f aca="false">IFERROR(L11/J11,0)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35</v>
      </c>
      <c r="E12" s="24" t="n">
        <v>0.08</v>
      </c>
      <c r="F12" s="25" t="n">
        <v>29</v>
      </c>
      <c r="G12" s="26" t="e">
        <f aca="false">((E12*$D$4)/100)/F12</f>
        <v>#VALUE!</v>
      </c>
      <c r="H12" s="27" t="n">
        <v>3</v>
      </c>
      <c r="I12" s="28" t="n">
        <f aca="false">H12*F12*100</f>
        <v>8700</v>
      </c>
      <c r="J12" s="34" t="e">
        <f aca="false">I12/$E$4</f>
        <v>#VALUE!</v>
      </c>
      <c r="K12" s="36" t="n">
        <v>34.66</v>
      </c>
      <c r="L12" s="30" t="n">
        <f aca="false">IFERROR((K12/F12-1)*J12,0)</f>
        <v>0</v>
      </c>
      <c r="M12" s="31" t="n">
        <f aca="false">IFERROR(L12/J12,0)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22</v>
      </c>
      <c r="E13" s="24" t="n">
        <v>0.09</v>
      </c>
      <c r="F13" s="25" t="n">
        <v>18.9</v>
      </c>
      <c r="G13" s="26" t="e">
        <f aca="false">((E13*$D$4)/100)/F13</f>
        <v>#VALUE!</v>
      </c>
      <c r="H13" s="27" t="n">
        <v>5</v>
      </c>
      <c r="I13" s="28" t="n">
        <f aca="false">H13*F13*100</f>
        <v>9450</v>
      </c>
      <c r="J13" s="34" t="e">
        <f aca="false">I13/$E$4</f>
        <v>#VALUE!</v>
      </c>
      <c r="K13" s="36" t="n">
        <v>19.85</v>
      </c>
      <c r="L13" s="30" t="n">
        <f aca="false">IFERROR((K13/F13-1)*J13,0)</f>
        <v>0</v>
      </c>
      <c r="M13" s="31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36</v>
      </c>
      <c r="E14" s="24" t="n">
        <v>0.07</v>
      </c>
      <c r="F14" s="25" t="n">
        <v>10.76</v>
      </c>
      <c r="G14" s="26" t="e">
        <f aca="false">((E14*$D$4)/100)/F14</f>
        <v>#VALUE!</v>
      </c>
      <c r="H14" s="27" t="n">
        <v>7</v>
      </c>
      <c r="I14" s="28" t="n">
        <f aca="false">H14*F14*100</f>
        <v>7532</v>
      </c>
      <c r="J14" s="34" t="e">
        <f aca="false">I14/$E$4</f>
        <v>#VALUE!</v>
      </c>
      <c r="K14" s="36" t="n">
        <v>11.85</v>
      </c>
      <c r="L14" s="30" t="n">
        <f aca="false">IFERROR((K14/F14-1)*J14,0)</f>
        <v>0</v>
      </c>
      <c r="M14" s="31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27</v>
      </c>
      <c r="E15" s="24" t="n">
        <v>0.07</v>
      </c>
      <c r="F15" s="25" t="n">
        <v>12.89</v>
      </c>
      <c r="G15" s="26" t="e">
        <f aca="false">((E15*$D$4)/100)/F15</f>
        <v>#VALUE!</v>
      </c>
      <c r="H15" s="27" t="n">
        <v>5</v>
      </c>
      <c r="I15" s="28" t="n">
        <f aca="false">H15*F15*100</f>
        <v>6445</v>
      </c>
      <c r="J15" s="34" t="e">
        <f aca="false">I15/$E$4</f>
        <v>#VALUE!</v>
      </c>
      <c r="K15" s="36" t="n">
        <v>12.46</v>
      </c>
      <c r="L15" s="30" t="n">
        <f aca="false">IFERROR((K15/F15-1)*J15,0)</f>
        <v>0</v>
      </c>
      <c r="M15" s="31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37</v>
      </c>
      <c r="E16" s="24" t="n">
        <v>0.07</v>
      </c>
      <c r="F16" s="25" t="n">
        <v>22.7</v>
      </c>
      <c r="G16" s="26" t="e">
        <f aca="false">((E16*$D$4)/100)/F16</f>
        <v>#VALUE!</v>
      </c>
      <c r="H16" s="27" t="n">
        <v>3</v>
      </c>
      <c r="I16" s="28" t="n">
        <f aca="false">H16*F16*100</f>
        <v>6810</v>
      </c>
      <c r="J16" s="34" t="e">
        <f aca="false">I16/$E$4</f>
        <v>#VALUE!</v>
      </c>
      <c r="K16" s="36" t="n">
        <v>21.25</v>
      </c>
      <c r="L16" s="30" t="n">
        <f aca="false">IFERROR((K16/F16-1)*J16,0)</f>
        <v>0</v>
      </c>
      <c r="M16" s="31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38</v>
      </c>
      <c r="E17" s="24" t="n">
        <v>0.08</v>
      </c>
      <c r="F17" s="25" t="n">
        <v>53.94</v>
      </c>
      <c r="G17" s="26" t="e">
        <f aca="false">((E17*$D$4)/100)/F17</f>
        <v>#VALUE!</v>
      </c>
      <c r="H17" s="27" t="n">
        <v>1</v>
      </c>
      <c r="I17" s="28" t="n">
        <f aca="false">H17*F17*100</f>
        <v>5394</v>
      </c>
      <c r="J17" s="34" t="e">
        <f aca="false">I17/$E$4</f>
        <v>#VALUE!</v>
      </c>
      <c r="K17" s="36" t="n">
        <v>48.76</v>
      </c>
      <c r="L17" s="30" t="n">
        <f aca="false">IFERROR((K17/F17-1)*J17,0)</f>
        <v>0</v>
      </c>
      <c r="M17" s="31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7" t="s">
        <v>23</v>
      </c>
      <c r="D18" s="37"/>
      <c r="E18" s="37"/>
      <c r="F18" s="38" t="e">
        <f aca="false">D4</f>
        <v>#VALUE!</v>
      </c>
      <c r="G18" s="39"/>
      <c r="H18" s="39"/>
      <c r="I18" s="39"/>
      <c r="J18" s="38"/>
      <c r="K18" s="40" t="e">
        <f aca="false">F4</f>
        <v>#VALUE!</v>
      </c>
      <c r="L18" s="41" t="e">
        <f aca="false">(K18/F18-1)</f>
        <v>#VALUE!</v>
      </c>
      <c r="M18" s="41"/>
      <c r="N18" s="42" t="s">
        <v>24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7" t="s">
        <v>25</v>
      </c>
      <c r="D19" s="37"/>
      <c r="E19" s="37"/>
      <c r="F19" s="43" t="n">
        <v>100967.2</v>
      </c>
      <c r="G19" s="44"/>
      <c r="H19" s="44"/>
      <c r="I19" s="44"/>
      <c r="J19" s="45"/>
      <c r="K19" s="46" t="n">
        <v>102673.28</v>
      </c>
      <c r="L19" s="41" t="n">
        <f aca="false">(K19/F19-1)</f>
        <v>0.0168973686504132</v>
      </c>
      <c r="M19" s="4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e">
        <f aca="false">Setembro!F4</f>
        <v>#VALUE!</v>
      </c>
      <c r="E4" s="14" t="e">
        <f aca="false">IF(SUM(I8:I17)&lt;=D4,SUM(I8:I17),"VALOR ACIMA DO DISPONÍVEL")</f>
        <v>#VALUE!</v>
      </c>
      <c r="F4" s="15" t="e">
        <f aca="false">(E4*I2)+E4+(D4-E4)</f>
        <v>#VALUE!</v>
      </c>
      <c r="G4" s="3"/>
      <c r="H4" s="3"/>
      <c r="I4" s="16" t="e">
        <f aca="false">F4/100000-1</f>
        <v>#VALUE!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31</v>
      </c>
      <c r="E8" s="24" t="n">
        <v>0.1</v>
      </c>
      <c r="F8" s="25" t="n">
        <v>16.71</v>
      </c>
      <c r="G8" s="26" t="e">
        <f aca="false">((E8*$D$4)/100)/F8</f>
        <v>#VALUE!</v>
      </c>
      <c r="H8" s="27" t="n">
        <v>6</v>
      </c>
      <c r="I8" s="28" t="n">
        <f aca="false">H8*F8*100</f>
        <v>10026</v>
      </c>
      <c r="J8" s="34" t="e">
        <f aca="false">I8/$E$4</f>
        <v>#VALUE!</v>
      </c>
      <c r="K8" s="36" t="n">
        <v>15.86</v>
      </c>
      <c r="L8" s="30" t="n">
        <f aca="false">IFERROR((K8/F8-1)*J8,0)</f>
        <v>0</v>
      </c>
      <c r="M8" s="31" t="n">
        <f aca="false">IFERROR(L8/J8,0)</f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32</v>
      </c>
      <c r="E9" s="24" t="n">
        <v>0.1</v>
      </c>
      <c r="F9" s="25" t="n">
        <v>35.25</v>
      </c>
      <c r="G9" s="26" t="e">
        <f aca="false">((E9*$D$4)/100)/F9</f>
        <v>#VALUE!</v>
      </c>
      <c r="H9" s="27" t="n">
        <v>3</v>
      </c>
      <c r="I9" s="28" t="n">
        <f aca="false">H9*F9*100</f>
        <v>10575</v>
      </c>
      <c r="J9" s="34" t="e">
        <f aca="false">I9/$E$4</f>
        <v>#VALUE!</v>
      </c>
      <c r="K9" s="36" t="n">
        <v>42.95</v>
      </c>
      <c r="L9" s="30" t="n">
        <f aca="false">IFERROR((K9/F9-1)*J9,0)</f>
        <v>0</v>
      </c>
      <c r="M9" s="31" t="n">
        <f aca="false">IFERROR(L9/J9,0)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33</v>
      </c>
      <c r="E10" s="24" t="n">
        <v>0.09</v>
      </c>
      <c r="F10" s="25" t="n">
        <v>9.89</v>
      </c>
      <c r="G10" s="26" t="e">
        <f aca="false">((E10*$D$4)/100)/F10</f>
        <v>#VALUE!</v>
      </c>
      <c r="H10" s="27" t="n">
        <v>10</v>
      </c>
      <c r="I10" s="28" t="n">
        <f aca="false">H10*F10*100</f>
        <v>9890</v>
      </c>
      <c r="J10" s="34" t="e">
        <f aca="false">I10/$E$4</f>
        <v>#VALUE!</v>
      </c>
      <c r="K10" s="36" t="n">
        <v>10.19</v>
      </c>
      <c r="L10" s="30" t="n">
        <f aca="false">IFERROR((K10/F10-1)*J10,0)</f>
        <v>0</v>
      </c>
      <c r="M10" s="31" t="n">
        <f aca="false">IFERROR(L10/J10,0)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34</v>
      </c>
      <c r="E11" s="24" t="n">
        <v>0.09</v>
      </c>
      <c r="F11" s="25" t="n">
        <v>43.47</v>
      </c>
      <c r="G11" s="26" t="e">
        <f aca="false">((E11*$D$4)/100)/F11</f>
        <v>#VALUE!</v>
      </c>
      <c r="H11" s="27" t="n">
        <v>2</v>
      </c>
      <c r="I11" s="28" t="n">
        <f aca="false">H11*F11*100</f>
        <v>8694</v>
      </c>
      <c r="J11" s="34" t="e">
        <f aca="false">I11/$E$4</f>
        <v>#VALUE!</v>
      </c>
      <c r="K11" s="36" t="n">
        <v>48.33</v>
      </c>
      <c r="L11" s="30" t="n">
        <f aca="false">IFERROR((K11/F11-1)*J11,0)</f>
        <v>0</v>
      </c>
      <c r="M11" s="31" t="n">
        <f aca="false">IFERROR(L11/J11,0)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35</v>
      </c>
      <c r="E12" s="24" t="n">
        <v>0.08</v>
      </c>
      <c r="F12" s="25" t="n">
        <v>29</v>
      </c>
      <c r="G12" s="26" t="e">
        <f aca="false">((E12*$D$4)/100)/F12</f>
        <v>#VALUE!</v>
      </c>
      <c r="H12" s="27" t="n">
        <v>3</v>
      </c>
      <c r="I12" s="28" t="n">
        <f aca="false">H12*F12*100</f>
        <v>8700</v>
      </c>
      <c r="J12" s="34" t="e">
        <f aca="false">I12/$E$4</f>
        <v>#VALUE!</v>
      </c>
      <c r="K12" s="36" t="n">
        <v>34.66</v>
      </c>
      <c r="L12" s="30" t="n">
        <f aca="false">IFERROR((K12/F12-1)*J12,0)</f>
        <v>0</v>
      </c>
      <c r="M12" s="31" t="n">
        <f aca="false">IFERROR(L12/J12,0)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22</v>
      </c>
      <c r="E13" s="24" t="n">
        <v>0.09</v>
      </c>
      <c r="F13" s="25" t="n">
        <v>18.9</v>
      </c>
      <c r="G13" s="26" t="e">
        <f aca="false">((E13*$D$4)/100)/F13</f>
        <v>#VALUE!</v>
      </c>
      <c r="H13" s="27" t="n">
        <v>5</v>
      </c>
      <c r="I13" s="28" t="n">
        <f aca="false">H13*F13*100</f>
        <v>9450</v>
      </c>
      <c r="J13" s="34" t="e">
        <f aca="false">I13/$E$4</f>
        <v>#VALUE!</v>
      </c>
      <c r="K13" s="36" t="n">
        <v>19.85</v>
      </c>
      <c r="L13" s="30" t="n">
        <f aca="false">IFERROR((K13/F13-1)*J13,0)</f>
        <v>0</v>
      </c>
      <c r="M13" s="31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36</v>
      </c>
      <c r="E14" s="24" t="n">
        <v>0.07</v>
      </c>
      <c r="F14" s="25" t="n">
        <v>10.76</v>
      </c>
      <c r="G14" s="26" t="e">
        <f aca="false">((E14*$D$4)/100)/F14</f>
        <v>#VALUE!</v>
      </c>
      <c r="H14" s="27" t="n">
        <v>7</v>
      </c>
      <c r="I14" s="28" t="n">
        <f aca="false">H14*F14*100</f>
        <v>7532</v>
      </c>
      <c r="J14" s="34" t="e">
        <f aca="false">I14/$E$4</f>
        <v>#VALUE!</v>
      </c>
      <c r="K14" s="36" t="n">
        <v>11.85</v>
      </c>
      <c r="L14" s="30" t="n">
        <f aca="false">IFERROR((K14/F14-1)*J14,0)</f>
        <v>0</v>
      </c>
      <c r="M14" s="31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27</v>
      </c>
      <c r="E15" s="24" t="n">
        <v>0.07</v>
      </c>
      <c r="F15" s="25" t="n">
        <v>12.89</v>
      </c>
      <c r="G15" s="26" t="e">
        <f aca="false">((E15*$D$4)/100)/F15</f>
        <v>#VALUE!</v>
      </c>
      <c r="H15" s="27" t="n">
        <v>5</v>
      </c>
      <c r="I15" s="28" t="n">
        <f aca="false">H15*F15*100</f>
        <v>6445</v>
      </c>
      <c r="J15" s="34" t="e">
        <f aca="false">I15/$E$4</f>
        <v>#VALUE!</v>
      </c>
      <c r="K15" s="36" t="n">
        <v>12.46</v>
      </c>
      <c r="L15" s="30" t="n">
        <f aca="false">IFERROR((K15/F15-1)*J15,0)</f>
        <v>0</v>
      </c>
      <c r="M15" s="31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37</v>
      </c>
      <c r="E16" s="24" t="n">
        <v>0.07</v>
      </c>
      <c r="F16" s="25" t="n">
        <v>22.7</v>
      </c>
      <c r="G16" s="26" t="e">
        <f aca="false">((E16*$D$4)/100)/F16</f>
        <v>#VALUE!</v>
      </c>
      <c r="H16" s="27" t="n">
        <v>3</v>
      </c>
      <c r="I16" s="28" t="n">
        <f aca="false">H16*F16*100</f>
        <v>6810</v>
      </c>
      <c r="J16" s="34" t="e">
        <f aca="false">I16/$E$4</f>
        <v>#VALUE!</v>
      </c>
      <c r="K16" s="36" t="n">
        <v>21.25</v>
      </c>
      <c r="L16" s="30" t="n">
        <f aca="false">IFERROR((K16/F16-1)*J16,0)</f>
        <v>0</v>
      </c>
      <c r="M16" s="31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38</v>
      </c>
      <c r="E17" s="24" t="n">
        <v>0.08</v>
      </c>
      <c r="F17" s="25" t="n">
        <v>53.94</v>
      </c>
      <c r="G17" s="26" t="e">
        <f aca="false">((E17*$D$4)/100)/F17</f>
        <v>#VALUE!</v>
      </c>
      <c r="H17" s="27" t="n">
        <v>1</v>
      </c>
      <c r="I17" s="28" t="n">
        <f aca="false">H17*F17*100</f>
        <v>5394</v>
      </c>
      <c r="J17" s="34" t="e">
        <f aca="false">I17/$E$4</f>
        <v>#VALUE!</v>
      </c>
      <c r="K17" s="36" t="n">
        <v>48.76</v>
      </c>
      <c r="L17" s="30" t="n">
        <f aca="false">IFERROR((K17/F17-1)*J17,0)</f>
        <v>0</v>
      </c>
      <c r="M17" s="31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7" t="s">
        <v>23</v>
      </c>
      <c r="D18" s="37"/>
      <c r="E18" s="37"/>
      <c r="F18" s="38" t="e">
        <f aca="false">D4</f>
        <v>#VALUE!</v>
      </c>
      <c r="G18" s="39"/>
      <c r="H18" s="39"/>
      <c r="I18" s="39"/>
      <c r="J18" s="38"/>
      <c r="K18" s="40" t="e">
        <f aca="false">F4</f>
        <v>#VALUE!</v>
      </c>
      <c r="L18" s="41" t="e">
        <f aca="false">(K18/F18-1)</f>
        <v>#VALUE!</v>
      </c>
      <c r="M18" s="41"/>
      <c r="N18" s="42" t="s">
        <v>24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7" t="s">
        <v>25</v>
      </c>
      <c r="D19" s="37"/>
      <c r="E19" s="37"/>
      <c r="F19" s="43" t="n">
        <v>100967.2</v>
      </c>
      <c r="G19" s="44"/>
      <c r="H19" s="44"/>
      <c r="I19" s="44"/>
      <c r="J19" s="45"/>
      <c r="K19" s="46" t="n">
        <v>102673.28</v>
      </c>
      <c r="L19" s="41" t="n">
        <f aca="false">(K19/F19-1)</f>
        <v>0.0168973686504132</v>
      </c>
      <c r="M19" s="4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e">
        <f aca="false">Outubro!F4</f>
        <v>#VALUE!</v>
      </c>
      <c r="E4" s="14" t="e">
        <f aca="false">IF(SUM(I8:I17)&lt;=D4,SUM(I8:I17),"VALOR ACIMA DO DISPONÍVEL")</f>
        <v>#VALUE!</v>
      </c>
      <c r="F4" s="15" t="e">
        <f aca="false">(E4*I2)+E4+(D4-E4)</f>
        <v>#VALUE!</v>
      </c>
      <c r="G4" s="3"/>
      <c r="H4" s="3"/>
      <c r="I4" s="16" t="e">
        <f aca="false">F4/100000-1</f>
        <v>#VALUE!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31</v>
      </c>
      <c r="E8" s="24" t="n">
        <v>0.1</v>
      </c>
      <c r="F8" s="25" t="n">
        <v>16.71</v>
      </c>
      <c r="G8" s="26" t="e">
        <f aca="false">((E8*$D$4)/100)/F8</f>
        <v>#VALUE!</v>
      </c>
      <c r="H8" s="27" t="n">
        <v>6</v>
      </c>
      <c r="I8" s="28" t="n">
        <f aca="false">H8*F8*100</f>
        <v>10026</v>
      </c>
      <c r="J8" s="34" t="e">
        <f aca="false">I8/$E$4</f>
        <v>#VALUE!</v>
      </c>
      <c r="K8" s="36" t="n">
        <v>15.86</v>
      </c>
      <c r="L8" s="30" t="n">
        <f aca="false">IFERROR((K8/F8-1)*J8,0)</f>
        <v>0</v>
      </c>
      <c r="M8" s="31" t="n">
        <f aca="false">IFERROR(L8/J8,0)</f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32</v>
      </c>
      <c r="E9" s="24" t="n">
        <v>0.1</v>
      </c>
      <c r="F9" s="25" t="n">
        <v>35.25</v>
      </c>
      <c r="G9" s="26" t="e">
        <f aca="false">((E9*$D$4)/100)/F9</f>
        <v>#VALUE!</v>
      </c>
      <c r="H9" s="27" t="n">
        <v>3</v>
      </c>
      <c r="I9" s="28" t="n">
        <f aca="false">H9*F9*100</f>
        <v>10575</v>
      </c>
      <c r="J9" s="34" t="e">
        <f aca="false">I9/$E$4</f>
        <v>#VALUE!</v>
      </c>
      <c r="K9" s="36" t="n">
        <v>42.95</v>
      </c>
      <c r="L9" s="30" t="n">
        <f aca="false">IFERROR((K9/F9-1)*J9,0)</f>
        <v>0</v>
      </c>
      <c r="M9" s="31" t="n">
        <f aca="false">IFERROR(L9/J9,0)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33</v>
      </c>
      <c r="E10" s="24" t="n">
        <v>0.1</v>
      </c>
      <c r="F10" s="25" t="n">
        <v>9.89</v>
      </c>
      <c r="G10" s="26" t="e">
        <f aca="false">((E10*$D$4)/100)/F10</f>
        <v>#VALUE!</v>
      </c>
      <c r="H10" s="27" t="n">
        <v>10</v>
      </c>
      <c r="I10" s="28" t="n">
        <f aca="false">H10*F10*100</f>
        <v>9890</v>
      </c>
      <c r="J10" s="34" t="e">
        <f aca="false">I10/$E$4</f>
        <v>#VALUE!</v>
      </c>
      <c r="K10" s="36" t="n">
        <v>10.19</v>
      </c>
      <c r="L10" s="30" t="n">
        <f aca="false">IFERROR((K10/F10-1)*J10,0)</f>
        <v>0</v>
      </c>
      <c r="M10" s="31" t="n">
        <f aca="false">IFERROR(L10/J10,0)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34</v>
      </c>
      <c r="E11" s="24" t="n">
        <v>0.1</v>
      </c>
      <c r="F11" s="25" t="n">
        <v>43.47</v>
      </c>
      <c r="G11" s="26" t="e">
        <f aca="false">((E11*$D$4)/100)/F11</f>
        <v>#VALUE!</v>
      </c>
      <c r="H11" s="27" t="n">
        <v>2</v>
      </c>
      <c r="I11" s="28" t="n">
        <f aca="false">H11*F11*100</f>
        <v>8694</v>
      </c>
      <c r="J11" s="34" t="e">
        <f aca="false">I11/$E$4</f>
        <v>#VALUE!</v>
      </c>
      <c r="K11" s="36" t="n">
        <v>48.33</v>
      </c>
      <c r="L11" s="30" t="n">
        <f aca="false">IFERROR((K11/F11-1)*J11,0)</f>
        <v>0</v>
      </c>
      <c r="M11" s="31" t="n">
        <f aca="false">IFERROR(L11/J11,0)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35</v>
      </c>
      <c r="E12" s="24" t="n">
        <v>0.1</v>
      </c>
      <c r="F12" s="25" t="n">
        <v>29</v>
      </c>
      <c r="G12" s="26" t="e">
        <f aca="false">((E12*$D$4)/100)/F12</f>
        <v>#VALUE!</v>
      </c>
      <c r="H12" s="27" t="n">
        <v>3</v>
      </c>
      <c r="I12" s="28" t="n">
        <f aca="false">H12*F12*100</f>
        <v>8700</v>
      </c>
      <c r="J12" s="34" t="e">
        <f aca="false">I12/$E$4</f>
        <v>#VALUE!</v>
      </c>
      <c r="K12" s="36" t="n">
        <v>34.66</v>
      </c>
      <c r="L12" s="30" t="n">
        <f aca="false">IFERROR((K12/F12-1)*J12,0)</f>
        <v>0</v>
      </c>
      <c r="M12" s="31" t="n">
        <f aca="false">IFERROR(L12/J12,0)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22</v>
      </c>
      <c r="E13" s="24" t="n">
        <v>0.1</v>
      </c>
      <c r="F13" s="25" t="n">
        <v>18.9</v>
      </c>
      <c r="G13" s="26" t="e">
        <f aca="false">((E13*$D$4)/100)/F13</f>
        <v>#VALUE!</v>
      </c>
      <c r="H13" s="27" t="n">
        <v>5</v>
      </c>
      <c r="I13" s="28" t="n">
        <f aca="false">H13*F13*100</f>
        <v>9450</v>
      </c>
      <c r="J13" s="34" t="e">
        <f aca="false">I13/$E$4</f>
        <v>#VALUE!</v>
      </c>
      <c r="K13" s="36" t="n">
        <v>19.85</v>
      </c>
      <c r="L13" s="30" t="n">
        <f aca="false">IFERROR((K13/F13-1)*J13,0)</f>
        <v>0</v>
      </c>
      <c r="M13" s="31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36</v>
      </c>
      <c r="E14" s="24" t="n">
        <v>0.1</v>
      </c>
      <c r="F14" s="25" t="n">
        <v>10.76</v>
      </c>
      <c r="G14" s="26" t="e">
        <f aca="false">((E14*$D$4)/100)/F14</f>
        <v>#VALUE!</v>
      </c>
      <c r="H14" s="27" t="n">
        <v>7</v>
      </c>
      <c r="I14" s="28" t="n">
        <f aca="false">H14*F14*100</f>
        <v>7532</v>
      </c>
      <c r="J14" s="34" t="e">
        <f aca="false">I14/$E$4</f>
        <v>#VALUE!</v>
      </c>
      <c r="K14" s="36" t="n">
        <v>11.85</v>
      </c>
      <c r="L14" s="30" t="n">
        <f aca="false">IFERROR((K14/F14-1)*J14,0)</f>
        <v>0</v>
      </c>
      <c r="M14" s="31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27</v>
      </c>
      <c r="E15" s="24" t="n">
        <v>0.1</v>
      </c>
      <c r="F15" s="25" t="n">
        <v>12.89</v>
      </c>
      <c r="G15" s="26" t="e">
        <f aca="false">((E15*$D$4)/100)/F15</f>
        <v>#VALUE!</v>
      </c>
      <c r="H15" s="27" t="n">
        <v>5</v>
      </c>
      <c r="I15" s="28" t="n">
        <f aca="false">H15*F15*100</f>
        <v>6445</v>
      </c>
      <c r="J15" s="34" t="e">
        <f aca="false">I15/$E$4</f>
        <v>#VALUE!</v>
      </c>
      <c r="K15" s="36" t="n">
        <v>12.46</v>
      </c>
      <c r="L15" s="30" t="n">
        <f aca="false">IFERROR((K15/F15-1)*J15,0)</f>
        <v>0</v>
      </c>
      <c r="M15" s="31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37</v>
      </c>
      <c r="E16" s="24" t="n">
        <v>0.1</v>
      </c>
      <c r="F16" s="25" t="n">
        <v>22.7</v>
      </c>
      <c r="G16" s="26" t="e">
        <f aca="false">((E16*$D$4)/100)/F16</f>
        <v>#VALUE!</v>
      </c>
      <c r="H16" s="27" t="n">
        <v>3</v>
      </c>
      <c r="I16" s="28" t="n">
        <f aca="false">H16*F16*100</f>
        <v>6810</v>
      </c>
      <c r="J16" s="34" t="e">
        <f aca="false">I16/$E$4</f>
        <v>#VALUE!</v>
      </c>
      <c r="K16" s="36" t="n">
        <v>21.25</v>
      </c>
      <c r="L16" s="30" t="n">
        <f aca="false">IFERROR((K16/F16-1)*J16,0)</f>
        <v>0</v>
      </c>
      <c r="M16" s="31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38</v>
      </c>
      <c r="E17" s="24" t="n">
        <v>0.1</v>
      </c>
      <c r="F17" s="25" t="n">
        <v>53.94</v>
      </c>
      <c r="G17" s="26" t="e">
        <f aca="false">((E17*$D$4)/100)/F17</f>
        <v>#VALUE!</v>
      </c>
      <c r="H17" s="27" t="n">
        <v>1</v>
      </c>
      <c r="I17" s="28" t="n">
        <f aca="false">H17*F17*100</f>
        <v>5394</v>
      </c>
      <c r="J17" s="34" t="e">
        <f aca="false">I17/$E$4</f>
        <v>#VALUE!</v>
      </c>
      <c r="K17" s="36" t="n">
        <v>48.76</v>
      </c>
      <c r="L17" s="30" t="n">
        <f aca="false">IFERROR((K17/F17-1)*J17,0)</f>
        <v>0</v>
      </c>
      <c r="M17" s="31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7" t="s">
        <v>23</v>
      </c>
      <c r="D18" s="37"/>
      <c r="E18" s="37"/>
      <c r="F18" s="38" t="e">
        <f aca="false">D4</f>
        <v>#VALUE!</v>
      </c>
      <c r="G18" s="39"/>
      <c r="H18" s="39"/>
      <c r="I18" s="39"/>
      <c r="J18" s="38"/>
      <c r="K18" s="40" t="e">
        <f aca="false">F4</f>
        <v>#VALUE!</v>
      </c>
      <c r="L18" s="41" t="e">
        <f aca="false">(K18/F18-1)</f>
        <v>#VALUE!</v>
      </c>
      <c r="M18" s="41"/>
      <c r="N18" s="42" t="s">
        <v>24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7" t="s">
        <v>25</v>
      </c>
      <c r="D19" s="37"/>
      <c r="E19" s="37"/>
      <c r="F19" s="43" t="n">
        <v>100967.2</v>
      </c>
      <c r="G19" s="44"/>
      <c r="H19" s="44"/>
      <c r="I19" s="44"/>
      <c r="J19" s="45"/>
      <c r="K19" s="46" t="n">
        <v>102673.28</v>
      </c>
      <c r="L19" s="41" t="n">
        <f aca="false">(K19/F19-1)</f>
        <v>0.0168973686504132</v>
      </c>
      <c r="M19" s="4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1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e">
        <f aca="false">Novembro!F4</f>
        <v>#VALUE!</v>
      </c>
      <c r="E4" s="14" t="e">
        <f aca="false">IF(SUM(I8:I17)&lt;=D4,SUM(I8:I17),"VALOR ACIMA DO DISPONÍVEL")</f>
        <v>#VALUE!</v>
      </c>
      <c r="F4" s="15" t="e">
        <f aca="false">(E4*I2)+E4+(D4-E4)</f>
        <v>#VALUE!</v>
      </c>
      <c r="G4" s="3"/>
      <c r="H4" s="3"/>
      <c r="I4" s="16" t="e">
        <f aca="false">F4/100000-1</f>
        <v>#VALUE!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1" t="s">
        <v>16</v>
      </c>
      <c r="M7" s="2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22" t="n">
        <v>1</v>
      </c>
      <c r="D8" s="23" t="s">
        <v>31</v>
      </c>
      <c r="E8" s="24" t="n">
        <v>0.1</v>
      </c>
      <c r="F8" s="25" t="n">
        <v>16.71</v>
      </c>
      <c r="G8" s="26" t="e">
        <f aca="false">((E8*$D$4)/100)/F8</f>
        <v>#VALUE!</v>
      </c>
      <c r="H8" s="27" t="n">
        <v>6</v>
      </c>
      <c r="I8" s="28" t="n">
        <f aca="false">H8*F8*100</f>
        <v>10026</v>
      </c>
      <c r="J8" s="34" t="e">
        <f aca="false">I8/$E$4</f>
        <v>#VALUE!</v>
      </c>
      <c r="K8" s="36" t="n">
        <v>15.86</v>
      </c>
      <c r="L8" s="30" t="n">
        <f aca="false">IFERROR((K8/F8-1)*J8,0)</f>
        <v>0</v>
      </c>
      <c r="M8" s="31" t="n">
        <f aca="false">IFERROR(L8/J8,0)</f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32" t="n">
        <v>2</v>
      </c>
      <c r="D9" s="33" t="s">
        <v>32</v>
      </c>
      <c r="E9" s="24" t="n">
        <v>0.1</v>
      </c>
      <c r="F9" s="25" t="n">
        <v>35.25</v>
      </c>
      <c r="G9" s="26" t="e">
        <f aca="false">((E9*$D$4)/100)/F9</f>
        <v>#VALUE!</v>
      </c>
      <c r="H9" s="27" t="n">
        <v>3</v>
      </c>
      <c r="I9" s="28" t="n">
        <f aca="false">H9*F9*100</f>
        <v>10575</v>
      </c>
      <c r="J9" s="34" t="e">
        <f aca="false">I9/$E$4</f>
        <v>#VALUE!</v>
      </c>
      <c r="K9" s="36" t="n">
        <v>42.95</v>
      </c>
      <c r="L9" s="30" t="n">
        <f aca="false">IFERROR((K9/F9-1)*J9,0)</f>
        <v>0</v>
      </c>
      <c r="M9" s="31" t="n">
        <f aca="false">IFERROR(L9/J9,0)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32" t="n">
        <v>3</v>
      </c>
      <c r="D10" s="33" t="s">
        <v>33</v>
      </c>
      <c r="E10" s="24" t="n">
        <v>0.1</v>
      </c>
      <c r="F10" s="25" t="n">
        <v>9.89</v>
      </c>
      <c r="G10" s="26" t="e">
        <f aca="false">((E10*$D$4)/100)/F10</f>
        <v>#VALUE!</v>
      </c>
      <c r="H10" s="27" t="n">
        <v>13</v>
      </c>
      <c r="I10" s="28" t="n">
        <f aca="false">H10*F10*100</f>
        <v>12857</v>
      </c>
      <c r="J10" s="34" t="e">
        <f aca="false">I10/$E$4</f>
        <v>#VALUE!</v>
      </c>
      <c r="K10" s="36" t="n">
        <v>10.19</v>
      </c>
      <c r="L10" s="30" t="n">
        <f aca="false">IFERROR((K10/F10-1)*J10,0)</f>
        <v>0</v>
      </c>
      <c r="M10" s="31" t="n">
        <f aca="false">IFERROR(L10/J10,0)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32" t="n">
        <v>4</v>
      </c>
      <c r="D11" s="33" t="s">
        <v>34</v>
      </c>
      <c r="E11" s="24" t="n">
        <v>0.1</v>
      </c>
      <c r="F11" s="25" t="n">
        <v>43.47</v>
      </c>
      <c r="G11" s="26" t="e">
        <f aca="false">((E11*$D$4)/100)/F11</f>
        <v>#VALUE!</v>
      </c>
      <c r="H11" s="27" t="n">
        <v>3</v>
      </c>
      <c r="I11" s="28" t="n">
        <f aca="false">H11*F11*100</f>
        <v>13041</v>
      </c>
      <c r="J11" s="34" t="e">
        <f aca="false">I11/$E$4</f>
        <v>#VALUE!</v>
      </c>
      <c r="K11" s="36" t="n">
        <v>48.33</v>
      </c>
      <c r="L11" s="30" t="n">
        <f aca="false">IFERROR((K11/F11-1)*J11,0)</f>
        <v>0</v>
      </c>
      <c r="M11" s="31" t="n">
        <f aca="false">IFERROR(L11/J11,0)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32" t="n">
        <v>5</v>
      </c>
      <c r="D12" s="33" t="s">
        <v>35</v>
      </c>
      <c r="E12" s="24" t="n">
        <v>0.1</v>
      </c>
      <c r="F12" s="25" t="n">
        <v>29</v>
      </c>
      <c r="G12" s="26" t="e">
        <f aca="false">((E12*$D$4)/100)/F12</f>
        <v>#VALUE!</v>
      </c>
      <c r="H12" s="27" t="n">
        <v>4</v>
      </c>
      <c r="I12" s="28" t="n">
        <f aca="false">H12*F12*100</f>
        <v>11600</v>
      </c>
      <c r="J12" s="34" t="e">
        <f aca="false">I12/$E$4</f>
        <v>#VALUE!</v>
      </c>
      <c r="K12" s="36" t="n">
        <v>34.66</v>
      </c>
      <c r="L12" s="30" t="n">
        <f aca="false">IFERROR((K12/F12-1)*J12,0)</f>
        <v>0</v>
      </c>
      <c r="M12" s="31" t="n">
        <f aca="false">IFERROR(L12/J12,0)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32" t="n">
        <v>6</v>
      </c>
      <c r="D13" s="33" t="s">
        <v>22</v>
      </c>
      <c r="E13" s="24" t="n">
        <v>0.1</v>
      </c>
      <c r="F13" s="25" t="n">
        <v>18.9</v>
      </c>
      <c r="G13" s="26" t="e">
        <f aca="false">((E13*$D$4)/100)/F13</f>
        <v>#VALUE!</v>
      </c>
      <c r="H13" s="27" t="n">
        <v>7</v>
      </c>
      <c r="I13" s="28" t="n">
        <f aca="false">H13*F13*100</f>
        <v>13230</v>
      </c>
      <c r="J13" s="34" t="e">
        <f aca="false">I13/$E$4</f>
        <v>#VALUE!</v>
      </c>
      <c r="K13" s="36" t="n">
        <v>19.85</v>
      </c>
      <c r="L13" s="30" t="n">
        <f aca="false">IFERROR((K13/F13-1)*J13,0)</f>
        <v>0</v>
      </c>
      <c r="M13" s="31" t="n">
        <f aca="false">IFERROR(L13/J13,0)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2" t="n">
        <v>7</v>
      </c>
      <c r="D14" s="33" t="s">
        <v>36</v>
      </c>
      <c r="E14" s="24" t="n">
        <v>0.1</v>
      </c>
      <c r="F14" s="25" t="n">
        <v>10.76</v>
      </c>
      <c r="G14" s="26" t="e">
        <f aca="false">((E14*$D$4)/100)/F14</f>
        <v>#VALUE!</v>
      </c>
      <c r="H14" s="27" t="n">
        <v>12</v>
      </c>
      <c r="I14" s="28" t="n">
        <f aca="false">H14*F14*100</f>
        <v>12912</v>
      </c>
      <c r="J14" s="34" t="e">
        <f aca="false">I14/$E$4</f>
        <v>#VALUE!</v>
      </c>
      <c r="K14" s="36" t="n">
        <v>11.85</v>
      </c>
      <c r="L14" s="30" t="n">
        <f aca="false">IFERROR((K14/F14-1)*J14,0)</f>
        <v>0</v>
      </c>
      <c r="M14" s="31" t="n">
        <f aca="false">IFERROR(L14/J14,0)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32" t="n">
        <v>8</v>
      </c>
      <c r="D15" s="33" t="s">
        <v>27</v>
      </c>
      <c r="E15" s="24" t="n">
        <v>0.1</v>
      </c>
      <c r="F15" s="25" t="n">
        <v>12.89</v>
      </c>
      <c r="G15" s="26" t="e">
        <f aca="false">((E15*$D$4)/100)/F15</f>
        <v>#VALUE!</v>
      </c>
      <c r="H15" s="27" t="n">
        <v>10</v>
      </c>
      <c r="I15" s="28" t="n">
        <f aca="false">H15*F15*100</f>
        <v>12890</v>
      </c>
      <c r="J15" s="34" t="e">
        <f aca="false">I15/$E$4</f>
        <v>#VALUE!</v>
      </c>
      <c r="K15" s="36" t="n">
        <v>12.46</v>
      </c>
      <c r="L15" s="30" t="n">
        <f aca="false">IFERROR((K15/F15-1)*J15,0)</f>
        <v>0</v>
      </c>
      <c r="M15" s="31" t="n">
        <f aca="false">IFERROR(L15/J15,0)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32" t="n">
        <v>9</v>
      </c>
      <c r="D16" s="33" t="s">
        <v>37</v>
      </c>
      <c r="E16" s="24" t="n">
        <v>0.1</v>
      </c>
      <c r="F16" s="25" t="n">
        <v>22.7</v>
      </c>
      <c r="G16" s="26" t="e">
        <f aca="false">((E16*$D$4)/100)/F16</f>
        <v>#VALUE!</v>
      </c>
      <c r="H16" s="27" t="n">
        <v>5</v>
      </c>
      <c r="I16" s="28" t="n">
        <f aca="false">H16*F16*100</f>
        <v>11350</v>
      </c>
      <c r="J16" s="34" t="e">
        <f aca="false">I16/$E$4</f>
        <v>#VALUE!</v>
      </c>
      <c r="K16" s="36" t="n">
        <v>21.25</v>
      </c>
      <c r="L16" s="30" t="n">
        <f aca="false">IFERROR((K16/F16-1)*J16,0)</f>
        <v>0</v>
      </c>
      <c r="M16" s="31" t="n">
        <f aca="false">IFERROR(L16/J16,0)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32" t="n">
        <v>10</v>
      </c>
      <c r="D17" s="33" t="s">
        <v>38</v>
      </c>
      <c r="E17" s="24" t="n">
        <v>0.1</v>
      </c>
      <c r="F17" s="25" t="n">
        <v>53.94</v>
      </c>
      <c r="G17" s="26" t="e">
        <f aca="false">((E17*$D$4)/100)/F17</f>
        <v>#VALUE!</v>
      </c>
      <c r="H17" s="27" t="n">
        <v>3</v>
      </c>
      <c r="I17" s="28" t="n">
        <f aca="false">H17*F17*100</f>
        <v>16182</v>
      </c>
      <c r="J17" s="34" t="e">
        <f aca="false">I17/$E$4</f>
        <v>#VALUE!</v>
      </c>
      <c r="K17" s="36" t="n">
        <v>48.76</v>
      </c>
      <c r="L17" s="30" t="n">
        <f aca="false">IFERROR((K17/F17-1)*J17,0)</f>
        <v>0</v>
      </c>
      <c r="M17" s="31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7" t="s">
        <v>23</v>
      </c>
      <c r="D18" s="37"/>
      <c r="E18" s="37"/>
      <c r="F18" s="38" t="e">
        <f aca="false">D4</f>
        <v>#VALUE!</v>
      </c>
      <c r="G18" s="39"/>
      <c r="H18" s="39"/>
      <c r="I18" s="39"/>
      <c r="J18" s="38"/>
      <c r="K18" s="40" t="e">
        <f aca="false">F4</f>
        <v>#VALUE!</v>
      </c>
      <c r="L18" s="41" t="e">
        <f aca="false">(K18/F18-1)</f>
        <v>#VALUE!</v>
      </c>
      <c r="M18" s="4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7" t="s">
        <v>25</v>
      </c>
      <c r="D19" s="37"/>
      <c r="E19" s="37"/>
      <c r="F19" s="43" t="n">
        <v>100967.2</v>
      </c>
      <c r="G19" s="44"/>
      <c r="H19" s="44"/>
      <c r="I19" s="44"/>
      <c r="J19" s="45"/>
      <c r="K19" s="46" t="n">
        <v>102673.28</v>
      </c>
      <c r="L19" s="41" t="n">
        <f aca="false">(K19/F19-1)</f>
        <v>0.0168973686504132</v>
      </c>
      <c r="M19" s="4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2020-05-02T15:24:19Z</dcterms:created>
  <dc:creator>Gabriel Just</dc:creator>
  <dc:description/>
  <dc:language>en-US</dc:language>
  <cp:lastModifiedBy/>
  <dcterms:modified xsi:type="dcterms:W3CDTF">2020-08-02T14:38:25Z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