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23.png" ContentType="image/png"/>
  <Override PartName="/xl/media/image18.png" ContentType="image/png"/>
  <Override PartName="/xl/media/image24.png" ContentType="image/png"/>
  <Override PartName="/xl/media/image17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<sst xmlns="http://schemas.openxmlformats.org/spreadsheetml/2006/main" count="246" uniqueCount="38">
  <si>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</si>
  <si>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</si>
  <si>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</si>
  <si>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</si>
  <si>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</si>
  <si>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</si>
  <si>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</si>
  <si>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</si>
  <si>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</si>
  <si>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</si>
  <si>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</si>
  <si>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</si>
  <si>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</si>
  <si>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</si>
  <si>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</si>
  <si>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</si>
  <si>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</si>
  <si>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ITSA4</t>
  </si>
  <si>
    <t xml:space="preserve">BPAC11</t>
  </si>
  <si>
    <t xml:space="preserve">SLCE3</t>
  </si>
  <si>
    <t xml:space="preserve">CSAN3</t>
  </si>
  <si>
    <t xml:space="preserve">MGLU3</t>
  </si>
  <si>
    <t xml:space="preserve">RENT3</t>
  </si>
  <si>
    <t xml:space="preserve">TCSA3</t>
  </si>
  <si>
    <t xml:space="preserve">STBP3</t>
  </si>
  <si>
    <t xml:space="preserve">SULA4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</si>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</sst>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C2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0.0874653433519508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99548</v>
      </c>
      <c r="F4" s="15" t="n">
        <f aca="false">(E4*I2)+E4+(D4-E4)</f>
        <v>108707</v>
      </c>
      <c r="G4" s="3"/>
      <c r="H4" s="3"/>
      <c r="I4" s="16" t="n">
        <f aca="false">F4/D4-1</f>
        <v>0.08707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</v>
      </c>
      <c r="F8" s="24" t="n">
        <v>9</v>
      </c>
      <c r="G8" s="25" t="n">
        <f aca="false">((E8*$D$4)/100)/F8</f>
        <v>11.1111111111111</v>
      </c>
      <c r="H8" s="26" t="n">
        <v>11</v>
      </c>
      <c r="I8" s="27" t="n">
        <f aca="false">H8*F8*100</f>
        <v>9900</v>
      </c>
      <c r="J8" s="28" t="n">
        <f aca="false">I8/$E$4</f>
        <v>0.0994495117933058</v>
      </c>
      <c r="K8" s="24" t="n">
        <v>8.86</v>
      </c>
      <c r="L8" s="29" t="n">
        <f aca="false">IFERROR((K8/F8-1)*J8,0)</f>
        <v>-0.00154699240567365</v>
      </c>
      <c r="M8" s="30" t="n">
        <f aca="false">IFERROR(L8/J8,0)</f>
        <v>-0.0155555555555557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18</v>
      </c>
      <c r="E9" s="23" t="n">
        <v>0.1</v>
      </c>
      <c r="F9" s="24" t="n">
        <v>41.91</v>
      </c>
      <c r="G9" s="25" t="n">
        <f aca="false">((E9*$D$4)/100)/F9</f>
        <v>2.38606537819136</v>
      </c>
      <c r="H9" s="26" t="n">
        <v>3</v>
      </c>
      <c r="I9" s="27" t="n">
        <f aca="false">H9*F9*100</f>
        <v>12573</v>
      </c>
      <c r="J9" s="28" t="n">
        <f aca="false">I9/$E$4</f>
        <v>0.126300879977498</v>
      </c>
      <c r="K9" s="24" t="n">
        <v>48.84</v>
      </c>
      <c r="L9" s="29" t="n">
        <f aca="false">IFERROR((K9/F9-1)*J9,0)</f>
        <v>0.0208843974765942</v>
      </c>
      <c r="M9" s="30" t="n">
        <f aca="false">IFERROR(L9/J9,0)</f>
        <v>0.165354330708662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19</v>
      </c>
      <c r="E10" s="23" t="n">
        <v>0.2</v>
      </c>
      <c r="F10" s="24" t="n">
        <v>24</v>
      </c>
      <c r="G10" s="25" t="n">
        <f aca="false">((E10*$D$4)/100)/F10</f>
        <v>8.33333333333333</v>
      </c>
      <c r="H10" s="26" t="n">
        <v>8</v>
      </c>
      <c r="I10" s="27" t="n">
        <f aca="false">H10*F10*100</f>
        <v>19200</v>
      </c>
      <c r="J10" s="28" t="n">
        <f aca="false">I10/$E$4</f>
        <v>0.192871780447623</v>
      </c>
      <c r="K10" s="24" t="n">
        <v>24.91</v>
      </c>
      <c r="L10" s="29" t="n">
        <f aca="false">IFERROR((K10/F10-1)*J10,0)</f>
        <v>0.00731305500863904</v>
      </c>
      <c r="M10" s="30" t="n">
        <f aca="false">IFERROR(L10/J10,0)</f>
        <v>0.0379166666666666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20</v>
      </c>
      <c r="E11" s="23" t="n">
        <v>0.2</v>
      </c>
      <c r="F11" s="24" t="n">
        <v>60.34</v>
      </c>
      <c r="G11" s="25" t="n">
        <f aca="false">((E11*$D$4)/100)/F11</f>
        <v>3.31455087835598</v>
      </c>
      <c r="H11" s="26" t="n">
        <v>3</v>
      </c>
      <c r="I11" s="27" t="n">
        <f aca="false">H11*F11*100</f>
        <v>18102</v>
      </c>
      <c r="J11" s="28" t="n">
        <f aca="false">I11/$E$4</f>
        <v>0.181841925503275</v>
      </c>
      <c r="K11" s="24" t="n">
        <v>65.85</v>
      </c>
      <c r="L11" s="29" t="n">
        <f aca="false">IFERROR((K11/F11-1)*J11,0)</f>
        <v>0.0166050548479125</v>
      </c>
      <c r="M11" s="30" t="n">
        <f aca="false">IFERROR(L11/J11,0)</f>
        <v>0.0913158766987072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21</v>
      </c>
      <c r="E12" s="23" t="n">
        <v>0.1</v>
      </c>
      <c r="F12" s="24" t="n">
        <v>49.7</v>
      </c>
      <c r="G12" s="25" t="n">
        <f aca="false">((E12*$D$4)/100)/F12</f>
        <v>2.01207243460765</v>
      </c>
      <c r="H12" s="26" t="n">
        <v>2</v>
      </c>
      <c r="I12" s="27" t="n">
        <f aca="false">H12*F12*100</f>
        <v>9940</v>
      </c>
      <c r="J12" s="28" t="n">
        <f aca="false">I12/$E$4</f>
        <v>0.0998513280025716</v>
      </c>
      <c r="K12" s="24" t="n">
        <v>64.35</v>
      </c>
      <c r="L12" s="29" t="n">
        <f aca="false">IFERROR((K12/F12-1)*J12,0)</f>
        <v>0.0294330373287258</v>
      </c>
      <c r="M12" s="30" t="n">
        <f aca="false">IFERROR(L12/J12,0)</f>
        <v>0.29476861167002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22</v>
      </c>
      <c r="E13" s="23" t="n">
        <v>0.1</v>
      </c>
      <c r="F13" s="24" t="n">
        <v>34.19</v>
      </c>
      <c r="G13" s="25" t="n">
        <f aca="false">((E13*$D$4)/100)/F13</f>
        <v>2.92483182217023</v>
      </c>
      <c r="H13" s="26" t="n">
        <v>3</v>
      </c>
      <c r="I13" s="27" t="n">
        <f aca="false">H13*F13*100</f>
        <v>10257</v>
      </c>
      <c r="J13" s="28" t="n">
        <f aca="false">I13/$E$4</f>
        <v>0.103035721461004</v>
      </c>
      <c r="K13" s="24" t="n">
        <v>38.48</v>
      </c>
      <c r="L13" s="29" t="n">
        <f aca="false">IFERROR((K13/F13-1)*J13,0)</f>
        <v>0.0129284365331298</v>
      </c>
      <c r="M13" s="30" t="n">
        <f aca="false">IFERROR(L13/J13,0)</f>
        <v>0.125475285171103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23</v>
      </c>
      <c r="E14" s="23" t="n">
        <v>0.05</v>
      </c>
      <c r="F14" s="24" t="n">
        <v>0.78</v>
      </c>
      <c r="G14" s="25" t="n">
        <f aca="false">((E14*$D$4)/100)/F14</f>
        <v>64.1025641025641</v>
      </c>
      <c r="H14" s="26" t="n">
        <v>64</v>
      </c>
      <c r="I14" s="27" t="n">
        <f aca="false">H14*F14*100</f>
        <v>4992</v>
      </c>
      <c r="J14" s="28" t="n">
        <f aca="false">I14/$E$4</f>
        <v>0.050146662916382</v>
      </c>
      <c r="K14" s="24" t="n">
        <v>0.75</v>
      </c>
      <c r="L14" s="29" t="n">
        <f aca="false">IFERROR((K14/F14-1)*J14,0)</f>
        <v>-0.00192871780447624</v>
      </c>
      <c r="M14" s="30" t="n">
        <f aca="false">IFERROR(L14/J14,0)</f>
        <v>-0.0384615384615385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24</v>
      </c>
      <c r="E15" s="23" t="n">
        <v>0.05</v>
      </c>
      <c r="F15" s="24" t="n">
        <v>4.08</v>
      </c>
      <c r="G15" s="25" t="n">
        <f aca="false">((E15*$D$4)/100)/F15</f>
        <v>12.2549019607843</v>
      </c>
      <c r="H15" s="26" t="n">
        <v>12</v>
      </c>
      <c r="I15" s="27" t="n">
        <f aca="false">H15*F15*100</f>
        <v>4896</v>
      </c>
      <c r="J15" s="28" t="n">
        <f aca="false">I15/$E$4</f>
        <v>0.0491823040141439</v>
      </c>
      <c r="K15" s="24" t="n">
        <v>4.2</v>
      </c>
      <c r="L15" s="29" t="n">
        <f aca="false">IFERROR((K15/F15-1)*J15,0)</f>
        <v>0.00144653835335718</v>
      </c>
      <c r="M15" s="30" t="n">
        <f aca="false">IFERROR(L15/J15,0)</f>
        <v>0.0294117647058825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25</v>
      </c>
      <c r="E16" s="23" t="n">
        <v>0.1</v>
      </c>
      <c r="F16" s="24" t="n">
        <v>12.11</v>
      </c>
      <c r="G16" s="25" t="n">
        <f aca="false">((E16*$D$4)/100)/F16</f>
        <v>8.25763831544179</v>
      </c>
      <c r="H16" s="26" t="n">
        <v>8</v>
      </c>
      <c r="I16" s="27" t="n">
        <f aca="false">H16*F16*100</f>
        <v>9688</v>
      </c>
      <c r="J16" s="28" t="n">
        <f aca="false">I16/$E$4</f>
        <v>0.0973198858841966</v>
      </c>
      <c r="K16" s="24" t="n">
        <v>12.4</v>
      </c>
      <c r="L16" s="29" t="n">
        <f aca="false">IFERROR((K16/F16-1)*J16,0)</f>
        <v>0.00233053401374213</v>
      </c>
      <c r="M16" s="30" t="n">
        <f aca="false">IFERROR(L16/J16,0)</f>
        <v>0.0239471511147813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/>
      <c r="E17" s="23"/>
      <c r="F17" s="24"/>
      <c r="G17" s="25" t="n">
        <v>0</v>
      </c>
      <c r="H17" s="26"/>
      <c r="I17" s="27" t="n">
        <f aca="false">H17*F17*100</f>
        <v>0</v>
      </c>
      <c r="J17" s="28" t="n">
        <f aca="false">I17/$E$4</f>
        <v>0</v>
      </c>
      <c r="K17" s="33"/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108707</v>
      </c>
      <c r="L18" s="38" t="n">
        <f aca="false">(K18/F18-1)</f>
        <v>0.08707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108707</v>
      </c>
      <c r="E4" s="14" t="n">
        <f aca="false">IF(SUM(I8:I17)&lt;=D4,SUM(I8:I17),"VALOR ACIMA DO DISPONÍVEL")</f>
        <v>102868.36</v>
      </c>
      <c r="F4" s="15" t="n">
        <f aca="false">(E4*I2)+E4+(D4-E4)</f>
        <v>113367.43</v>
      </c>
      <c r="G4" s="3"/>
      <c r="H4" s="3"/>
      <c r="I4" s="16" t="n">
        <f aca="false">F4/100000-1</f>
        <v>0.1336743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6.50550568521843</v>
      </c>
      <c r="H8" s="26" t="n">
        <v>6.27</v>
      </c>
      <c r="I8" s="27" t="n">
        <f aca="false">H8*F8*100</f>
        <v>10477.17</v>
      </c>
      <c r="J8" s="28" t="n">
        <f aca="false">I8/$E$4</f>
        <v>0.101850267662477</v>
      </c>
      <c r="K8" s="33" t="n">
        <v>15.86</v>
      </c>
      <c r="L8" s="29" t="n">
        <f aca="false">IFERROR((K8/F8-1)*J8,0)</f>
        <v>-0.00518089332813317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3.0838865248227</v>
      </c>
      <c r="H9" s="26" t="n">
        <v>2.97</v>
      </c>
      <c r="I9" s="27" t="n">
        <f aca="false">H9*F9*100</f>
        <v>10469.25</v>
      </c>
      <c r="J9" s="28" t="n">
        <f aca="false">I9/$E$4</f>
        <v>0.101773276058839</v>
      </c>
      <c r="K9" s="33" t="n">
        <v>42.95</v>
      </c>
      <c r="L9" s="29" t="n">
        <f aca="false">IFERROR((K9/F9-1)*J9,0)</f>
        <v>0.0222313255504414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0.1</v>
      </c>
      <c r="F10" s="24" t="n">
        <v>9.89</v>
      </c>
      <c r="G10" s="25" t="n">
        <f aca="false">((E10*$D$4)/100)/F10</f>
        <v>10.9916076845298</v>
      </c>
      <c r="H10" s="26" t="n">
        <v>10.6</v>
      </c>
      <c r="I10" s="27" t="n">
        <f aca="false">H10*F10*100</f>
        <v>10483.4</v>
      </c>
      <c r="J10" s="28" t="n">
        <f aca="false">I10/$E$4</f>
        <v>0.101910830502207</v>
      </c>
      <c r="K10" s="33" t="n">
        <v>10.19</v>
      </c>
      <c r="L10" s="29" t="n">
        <f aca="false">IFERROR((K10/F10-1)*J10,0)</f>
        <v>0.00309132954000625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0.1</v>
      </c>
      <c r="F11" s="24" t="n">
        <v>43.47</v>
      </c>
      <c r="G11" s="25" t="n">
        <f aca="false">((E11*$D$4)/100)/F11</f>
        <v>2.50073613986657</v>
      </c>
      <c r="H11" s="26" t="n">
        <v>2.41</v>
      </c>
      <c r="I11" s="27" t="n">
        <f aca="false">H11*F11*100</f>
        <v>10476.27</v>
      </c>
      <c r="J11" s="28" t="n">
        <f aca="false">I11/$E$4</f>
        <v>0.101841518616609</v>
      </c>
      <c r="K11" s="33" t="n">
        <v>48.33</v>
      </c>
      <c r="L11" s="29" t="n">
        <f aca="false">IFERROR((K11/F11-1)*J11,0)</f>
        <v>0.0113860082925401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0.1</v>
      </c>
      <c r="F12" s="24" t="n">
        <v>29</v>
      </c>
      <c r="G12" s="25" t="n">
        <f aca="false">((E12*$D$4)/100)/F12</f>
        <v>3.74851724137931</v>
      </c>
      <c r="H12" s="26" t="n">
        <v>3.62</v>
      </c>
      <c r="I12" s="27" t="n">
        <f aca="false">H12*F12*100</f>
        <v>10498</v>
      </c>
      <c r="J12" s="28" t="n">
        <f aca="false">I12/$E$4</f>
        <v>0.102052759468509</v>
      </c>
      <c r="K12" s="33" t="n">
        <v>34.66</v>
      </c>
      <c r="L12" s="29" t="n">
        <f aca="false">IFERROR((K12/F12-1)*J12,0)</f>
        <v>0.0199178833997159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0.1</v>
      </c>
      <c r="F13" s="24" t="n">
        <v>18.9</v>
      </c>
      <c r="G13" s="25" t="n">
        <f aca="false">((E13*$D$4)/100)/F13</f>
        <v>5.75169312169312</v>
      </c>
      <c r="H13" s="26" t="n">
        <v>5.55</v>
      </c>
      <c r="I13" s="27" t="n">
        <f aca="false">H13*F13*100</f>
        <v>10489.5</v>
      </c>
      <c r="J13" s="28" t="n">
        <f aca="false">I13/$E$4</f>
        <v>0.101970129590867</v>
      </c>
      <c r="K13" s="33" t="n">
        <v>19.85</v>
      </c>
      <c r="L13" s="29" t="n">
        <f aca="false">IFERROR((K13/F13-1)*J13,0)</f>
        <v>0.00512548270430288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0.1</v>
      </c>
      <c r="F14" s="24" t="n">
        <v>10.76</v>
      </c>
      <c r="G14" s="25" t="n">
        <f aca="false">((E14*$D$4)/100)/F14</f>
        <v>10.1028810408922</v>
      </c>
      <c r="H14" s="26" t="n">
        <v>7.94</v>
      </c>
      <c r="I14" s="27" t="n">
        <f aca="false">H14*F14*100</f>
        <v>8543.44</v>
      </c>
      <c r="J14" s="28" t="n">
        <f aca="false">I14/$E$4</f>
        <v>0.0830521649222365</v>
      </c>
      <c r="K14" s="33" t="n">
        <v>11.85</v>
      </c>
      <c r="L14" s="29" t="n">
        <f aca="false">IFERROR((K14/F14-1)*J14,0)</f>
        <v>0.00841327692985481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0.1</v>
      </c>
      <c r="F15" s="24" t="n">
        <v>12.89</v>
      </c>
      <c r="G15" s="25" t="n">
        <f aca="false">((E15*$D$4)/100)/F15</f>
        <v>8.43343677269201</v>
      </c>
      <c r="H15" s="26" t="n">
        <v>8.13</v>
      </c>
      <c r="I15" s="27" t="n">
        <f aca="false">H15*F15*100</f>
        <v>10479.57</v>
      </c>
      <c r="J15" s="28" t="n">
        <f aca="false">I15/$E$4</f>
        <v>0.101873598451458</v>
      </c>
      <c r="K15" s="33" t="n">
        <v>12.46</v>
      </c>
      <c r="L15" s="29" t="n">
        <f aca="false">IFERROR((K15/F15-1)*J15,0)</f>
        <v>-0.00339842104997105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0.1</v>
      </c>
      <c r="F16" s="24" t="n">
        <v>22.7</v>
      </c>
      <c r="G16" s="25" t="n">
        <f aca="false">((E16*$D$4)/100)/F16</f>
        <v>4.78885462555066</v>
      </c>
      <c r="H16" s="26" t="n">
        <v>4.62</v>
      </c>
      <c r="I16" s="27" t="n">
        <f aca="false">H16*F16*100</f>
        <v>10487.4</v>
      </c>
      <c r="J16" s="28" t="n">
        <f aca="false">I16/$E$4</f>
        <v>0.101949715150509</v>
      </c>
      <c r="K16" s="33" t="n">
        <v>21.25</v>
      </c>
      <c r="L16" s="29" t="n">
        <f aca="false">IFERROR((K16/F16-1)*J16,0)</f>
        <v>-0.00651220647437171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0.1</v>
      </c>
      <c r="F17" s="24" t="n">
        <v>53.94</v>
      </c>
      <c r="G17" s="25" t="n">
        <f aca="false">((E17*$D$4)/100)/F17</f>
        <v>2.01533185020393</v>
      </c>
      <c r="H17" s="26" t="n">
        <v>1.94</v>
      </c>
      <c r="I17" s="27" t="n">
        <f aca="false">H17*F17*100</f>
        <v>10464.36</v>
      </c>
      <c r="J17" s="28" t="n">
        <f aca="false">I17/$E$4</f>
        <v>0.10172573957629</v>
      </c>
      <c r="K17" s="33" t="n">
        <v>48.76</v>
      </c>
      <c r="L17" s="29" t="n">
        <f aca="false">IFERROR((K17/F17-1)*J17,0)</f>
        <v>-0.00976899019290285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108707</v>
      </c>
      <c r="G18" s="36"/>
      <c r="H18" s="36"/>
      <c r="I18" s="36"/>
      <c r="J18" s="35"/>
      <c r="K18" s="37" t="n">
        <f aca="false">F4</f>
        <v>113367.43</v>
      </c>
      <c r="L18" s="38" t="n">
        <f aca="false">(K18/F18-1)</f>
        <v>0.0428714802174652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113367.43</v>
      </c>
      <c r="E4" s="14" t="n">
        <f aca="false">IF(SUM(I8:I17)&lt;=D4,SUM(I8:I17),"VALOR ACIMA DO DISPONÍVEL")</f>
        <v>83516</v>
      </c>
      <c r="F4" s="15" t="n">
        <f aca="false">(E4*I2)+E4+(D4-E4)</f>
        <v>118207.43</v>
      </c>
      <c r="G4" s="3"/>
      <c r="H4" s="3"/>
      <c r="I4" s="16" t="n">
        <f aca="false">F4/100000-1</f>
        <v>0.1820743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6.78440634350688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3.21609730496454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0.1</v>
      </c>
      <c r="F10" s="24" t="n">
        <v>9.89</v>
      </c>
      <c r="G10" s="25" t="n">
        <f aca="false">((E10*$D$4)/100)/F10</f>
        <v>11.4628341759353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0.1</v>
      </c>
      <c r="F11" s="24" t="n">
        <v>43.47</v>
      </c>
      <c r="G11" s="25" t="n">
        <f aca="false">((E11*$D$4)/100)/F11</f>
        <v>2.60794639981596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0.1</v>
      </c>
      <c r="F12" s="24" t="n">
        <v>29</v>
      </c>
      <c r="G12" s="25" t="n">
        <f aca="false">((E12*$D$4)/100)/F12</f>
        <v>3.90922172413793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0.1</v>
      </c>
      <c r="F13" s="24" t="n">
        <v>18.9</v>
      </c>
      <c r="G13" s="25" t="n">
        <f aca="false">((E13*$D$4)/100)/F13</f>
        <v>5.99827671957672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0.1</v>
      </c>
      <c r="F14" s="24" t="n">
        <v>10.76</v>
      </c>
      <c r="G14" s="25" t="n">
        <f aca="false">((E14*$D$4)/100)/F14</f>
        <v>10.5360065055762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0.1</v>
      </c>
      <c r="F15" s="24" t="n">
        <v>12.89</v>
      </c>
      <c r="G15" s="25" t="n">
        <f aca="false">((E15*$D$4)/100)/F15</f>
        <v>8.79499069045772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0.1</v>
      </c>
      <c r="F16" s="24" t="n">
        <v>22.7</v>
      </c>
      <c r="G16" s="25" t="n">
        <f aca="false">((E16*$D$4)/100)/F16</f>
        <v>4.99415991189427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0.1</v>
      </c>
      <c r="F17" s="24" t="n">
        <v>53.94</v>
      </c>
      <c r="G17" s="25" t="n">
        <f aca="false">((E17*$D$4)/100)/F17</f>
        <v>2.10173210975158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113367.43</v>
      </c>
      <c r="G18" s="36"/>
      <c r="H18" s="36"/>
      <c r="I18" s="36"/>
      <c r="J18" s="35"/>
      <c r="K18" s="37" t="n">
        <f aca="false">F4</f>
        <v>118207.43</v>
      </c>
      <c r="L18" s="38" t="n">
        <f aca="false">(K18/F18-1)</f>
        <v>0.0426930380268831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118207.43</v>
      </c>
      <c r="E4" s="14" t="n">
        <f aca="false">IF(SUM(I8:I17)&lt;=D4,SUM(I8:I17),"VALOR ACIMA DO DISPONÍVEL")</f>
        <v>83516</v>
      </c>
      <c r="F4" s="15" t="n">
        <f aca="false">(E4*I2)+E4+(D4-E4)</f>
        <v>123047.43</v>
      </c>
      <c r="G4" s="3"/>
      <c r="H4" s="3"/>
      <c r="I4" s="16" t="n">
        <f aca="false">F4/100000-1</f>
        <v>0.2304743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7.07405326152005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3.35340226950355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0.09</v>
      </c>
      <c r="F10" s="24" t="n">
        <v>9.89</v>
      </c>
      <c r="G10" s="25" t="n">
        <f aca="false">((E10*$D$4)/100)/F10</f>
        <v>10.7569956521739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0.09</v>
      </c>
      <c r="F11" s="24" t="n">
        <v>43.47</v>
      </c>
      <c r="G11" s="25" t="n">
        <f aca="false">((E11*$D$4)/100)/F11</f>
        <v>2.44735879917184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0.08</v>
      </c>
      <c r="F12" s="24" t="n">
        <v>29</v>
      </c>
      <c r="G12" s="25" t="n">
        <f aca="false">((E12*$D$4)/100)/F12</f>
        <v>3.26089462068966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0.09</v>
      </c>
      <c r="F13" s="24" t="n">
        <v>18.9</v>
      </c>
      <c r="G13" s="25" t="n">
        <f aca="false">((E13*$D$4)/100)/F13</f>
        <v>5.62892523809524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0.07</v>
      </c>
      <c r="F14" s="24" t="n">
        <v>10.76</v>
      </c>
      <c r="G14" s="25" t="n">
        <f aca="false">((E14*$D$4)/100)/F14</f>
        <v>7.69007444237918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0.07</v>
      </c>
      <c r="F15" s="24" t="n">
        <v>12.89</v>
      </c>
      <c r="G15" s="25" t="n">
        <f aca="false">((E15*$D$4)/100)/F15</f>
        <v>6.41933289371606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0.07</v>
      </c>
      <c r="F16" s="24" t="n">
        <v>22.7</v>
      </c>
      <c r="G16" s="25" t="n">
        <f aca="false">((E16*$D$4)/100)/F16</f>
        <v>3.64516303964758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0.08</v>
      </c>
      <c r="F17" s="24" t="n">
        <v>53.94</v>
      </c>
      <c r="G17" s="25" t="n">
        <f aca="false">((E17*$D$4)/100)/F17</f>
        <v>1.75316915090842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118207.43</v>
      </c>
      <c r="G18" s="36"/>
      <c r="H18" s="36"/>
      <c r="I18" s="36"/>
      <c r="J18" s="35"/>
      <c r="K18" s="37" t="n">
        <f aca="false">F4</f>
        <v>123047.43</v>
      </c>
      <c r="L18" s="38" t="n">
        <f aca="false">(K18/F18-1)</f>
        <v>0.0409449727483289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123047.43</v>
      </c>
      <c r="E4" s="14" t="n">
        <f aca="false">IF(SUM(I8:I17)&lt;=D4,SUM(I8:I17),"VALOR ACIMA DO DISPONÍVEL")</f>
        <v>83516</v>
      </c>
      <c r="F4" s="15" t="n">
        <f aca="false">(E4*I2)+E4+(D4-E4)</f>
        <v>127887.43</v>
      </c>
      <c r="G4" s="3"/>
      <c r="H4" s="3"/>
      <c r="I4" s="16" t="n">
        <f aca="false">F4/100000-1</f>
        <v>0.2788743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7.36370017953321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3.49070723404255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0.09</v>
      </c>
      <c r="F10" s="24" t="n">
        <v>9.89</v>
      </c>
      <c r="G10" s="25" t="n">
        <f aca="false">((E10*$D$4)/100)/F10</f>
        <v>11.1974405460061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0.09</v>
      </c>
      <c r="F11" s="24" t="n">
        <v>43.47</v>
      </c>
      <c r="G11" s="25" t="n">
        <f aca="false">((E11*$D$4)/100)/F11</f>
        <v>2.54756583850932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0.08</v>
      </c>
      <c r="F12" s="24" t="n">
        <v>29</v>
      </c>
      <c r="G12" s="25" t="n">
        <f aca="false">((E12*$D$4)/100)/F12</f>
        <v>3.39441186206896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0.09</v>
      </c>
      <c r="F13" s="24" t="n">
        <v>18.9</v>
      </c>
      <c r="G13" s="25" t="n">
        <f aca="false">((E13*$D$4)/100)/F13</f>
        <v>5.85940142857143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0.07</v>
      </c>
      <c r="F14" s="24" t="n">
        <v>10.76</v>
      </c>
      <c r="G14" s="25" t="n">
        <f aca="false">((E14*$D$4)/100)/F14</f>
        <v>8.00494433085502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0.07</v>
      </c>
      <c r="F15" s="24" t="n">
        <v>12.89</v>
      </c>
      <c r="G15" s="25" t="n">
        <f aca="false">((E15*$D$4)/100)/F15</f>
        <v>6.68217230411172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0.07</v>
      </c>
      <c r="F16" s="24" t="n">
        <v>22.7</v>
      </c>
      <c r="G16" s="25" t="n">
        <f aca="false">((E16*$D$4)/100)/F16</f>
        <v>3.79441414096916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0.08</v>
      </c>
      <c r="F17" s="24" t="n">
        <v>53.94</v>
      </c>
      <c r="G17" s="25" t="n">
        <f aca="false">((E17*$D$4)/100)/F17</f>
        <v>1.82495261401557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123047.43</v>
      </c>
      <c r="G18" s="36"/>
      <c r="H18" s="36"/>
      <c r="I18" s="36"/>
      <c r="J18" s="35"/>
      <c r="K18" s="37" t="n">
        <f aca="false">F4</f>
        <v>127887.43</v>
      </c>
      <c r="L18" s="38" t="n">
        <f aca="false">(K18/F18-1)</f>
        <v>0.0393344257576123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127887.43</v>
      </c>
      <c r="E4" s="14" t="n">
        <f aca="false">IF(SUM(I8:I17)&lt;=D4,SUM(I8:I17),"VALOR ACIMA DO DISPONÍVEL")</f>
        <v>83516</v>
      </c>
      <c r="F4" s="15" t="n">
        <f aca="false">(E4*I2)+E4+(D4-E4)</f>
        <v>132727.43</v>
      </c>
      <c r="G4" s="3"/>
      <c r="H4" s="3"/>
      <c r="I4" s="16" t="n">
        <f aca="false">F4/100000-1</f>
        <v>0.3272743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7.65334709754638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3.62801219858156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0.09</v>
      </c>
      <c r="F10" s="24" t="n">
        <v>9.89</v>
      </c>
      <c r="G10" s="25" t="n">
        <f aca="false">((E10*$D$4)/100)/F10</f>
        <v>11.6378854398382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0.09</v>
      </c>
      <c r="F11" s="24" t="n">
        <v>43.47</v>
      </c>
      <c r="G11" s="25" t="n">
        <f aca="false">((E11*$D$4)/100)/F11</f>
        <v>2.64777287784679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0.08</v>
      </c>
      <c r="F12" s="24" t="n">
        <v>29</v>
      </c>
      <c r="G12" s="25" t="n">
        <f aca="false">((E12*$D$4)/100)/F12</f>
        <v>3.52792910344828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0.09</v>
      </c>
      <c r="F13" s="24" t="n">
        <v>18.9</v>
      </c>
      <c r="G13" s="25" t="n">
        <f aca="false">((E13*$D$4)/100)/F13</f>
        <v>6.08987761904762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0.07</v>
      </c>
      <c r="F14" s="24" t="n">
        <v>10.76</v>
      </c>
      <c r="G14" s="25" t="n">
        <f aca="false">((E14*$D$4)/100)/F14</f>
        <v>8.31981421933086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0.07</v>
      </c>
      <c r="F15" s="24" t="n">
        <v>12.89</v>
      </c>
      <c r="G15" s="25" t="n">
        <f aca="false">((E15*$D$4)/100)/F15</f>
        <v>6.94501171450737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0.07</v>
      </c>
      <c r="F16" s="24" t="n">
        <v>22.7</v>
      </c>
      <c r="G16" s="25" t="n">
        <f aca="false">((E16*$D$4)/100)/F16</f>
        <v>3.94366524229075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0.08</v>
      </c>
      <c r="F17" s="24" t="n">
        <v>53.94</v>
      </c>
      <c r="G17" s="25" t="n">
        <f aca="false">((E17*$D$4)/100)/F17</f>
        <v>1.89673607712273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127887.43</v>
      </c>
      <c r="G18" s="36"/>
      <c r="H18" s="36"/>
      <c r="I18" s="36"/>
      <c r="J18" s="35"/>
      <c r="K18" s="37" t="n">
        <f aca="false">F4</f>
        <v>132727.43</v>
      </c>
      <c r="L18" s="38" t="n">
        <f aca="false">(K18/F18-1)</f>
        <v>0.0378457835926487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132727.43</v>
      </c>
      <c r="E4" s="14" t="n">
        <f aca="false">IF(SUM(I8:I17)&lt;=D4,SUM(I8:I17),"VALOR ACIMA DO DISPONÍVEL")</f>
        <v>83516</v>
      </c>
      <c r="F4" s="15" t="n">
        <f aca="false">(E4*I2)+E4+(D4-E4)</f>
        <v>137567.43</v>
      </c>
      <c r="G4" s="3"/>
      <c r="H4" s="3"/>
      <c r="I4" s="16" t="n">
        <f aca="false">F4/100000-1</f>
        <v>0.3756743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7.94299401555954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3.76531716312057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0.1</v>
      </c>
      <c r="F10" s="24" t="n">
        <v>9.89</v>
      </c>
      <c r="G10" s="25" t="n">
        <f aca="false">((E10*$D$4)/100)/F10</f>
        <v>13.4203670374115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0.1</v>
      </c>
      <c r="F11" s="24" t="n">
        <v>43.47</v>
      </c>
      <c r="G11" s="25" t="n">
        <f aca="false">((E11*$D$4)/100)/F11</f>
        <v>3.05331101909363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0.1</v>
      </c>
      <c r="F12" s="24" t="n">
        <v>29</v>
      </c>
      <c r="G12" s="25" t="n">
        <f aca="false">((E12*$D$4)/100)/F12</f>
        <v>4.57680793103448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0.1</v>
      </c>
      <c r="F13" s="24" t="n">
        <v>18.9</v>
      </c>
      <c r="G13" s="25" t="n">
        <f aca="false">((E13*$D$4)/100)/F13</f>
        <v>7.02261534391534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0.1</v>
      </c>
      <c r="F14" s="24" t="n">
        <v>10.76</v>
      </c>
      <c r="G14" s="25" t="n">
        <f aca="false">((E14*$D$4)/100)/F14</f>
        <v>12.3352630111524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0.1</v>
      </c>
      <c r="F15" s="24" t="n">
        <v>12.89</v>
      </c>
      <c r="G15" s="25" t="n">
        <f aca="false">((E15*$D$4)/100)/F15</f>
        <v>10.2969301784329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0.1</v>
      </c>
      <c r="F16" s="24" t="n">
        <v>22.7</v>
      </c>
      <c r="G16" s="25" t="n">
        <f aca="false">((E16*$D$4)/100)/F16</f>
        <v>5.84702334801762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0.1</v>
      </c>
      <c r="F17" s="24" t="n">
        <v>53.94</v>
      </c>
      <c r="G17" s="25" t="n">
        <f aca="false">((E17*$D$4)/100)/F17</f>
        <v>2.46064942528736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132727.43</v>
      </c>
      <c r="G18" s="36"/>
      <c r="H18" s="36"/>
      <c r="I18" s="36"/>
      <c r="J18" s="35"/>
      <c r="K18" s="37" t="n">
        <f aca="false">F4</f>
        <v>137567.43</v>
      </c>
      <c r="L18" s="38" t="n">
        <f aca="false">(K18/F18-1)</f>
        <v>0.0364657102152885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137567.43</v>
      </c>
      <c r="E4" s="14" t="n">
        <f aca="false">IF(SUM(I8:I17)&lt;=D4,SUM(I8:I17),"VALOR ACIMA DO DISPONÍVEL")</f>
        <v>124663</v>
      </c>
      <c r="F4" s="15" t="n">
        <f aca="false">(E4*I2)+E4+(D4-E4)</f>
        <v>142743.43</v>
      </c>
      <c r="G4" s="3"/>
      <c r="H4" s="3"/>
      <c r="I4" s="16" t="n">
        <f aca="false">F4/100000-1</f>
        <v>0.4274343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8.23264093357271</v>
      </c>
      <c r="H8" s="26" t="n">
        <v>6</v>
      </c>
      <c r="I8" s="27" t="n">
        <f aca="false">H8*F8*100</f>
        <v>10026</v>
      </c>
      <c r="J8" s="28" t="n">
        <f aca="false">I8/$E$4</f>
        <v>0.0804248253290872</v>
      </c>
      <c r="K8" s="33" t="n">
        <v>15.86</v>
      </c>
      <c r="L8" s="29" t="n">
        <f aca="false">IFERROR((K8/F8-1)*J8,0)</f>
        <v>-0.00409102941530367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3.90262212765957</v>
      </c>
      <c r="H9" s="26" t="n">
        <v>3</v>
      </c>
      <c r="I9" s="27" t="n">
        <f aca="false">H9*F9*100</f>
        <v>10575</v>
      </c>
      <c r="J9" s="28" t="n">
        <f aca="false">I9/$E$4</f>
        <v>0.0848286981702671</v>
      </c>
      <c r="K9" s="33" t="n">
        <v>42.95</v>
      </c>
      <c r="L9" s="29" t="n">
        <f aca="false">IFERROR((K9/F9-1)*J9,0)</f>
        <v>0.0185299567634342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0.1</v>
      </c>
      <c r="F10" s="24" t="n">
        <v>9.89</v>
      </c>
      <c r="G10" s="25" t="n">
        <f aca="false">((E10*$D$4)/100)/F10</f>
        <v>13.9097502527806</v>
      </c>
      <c r="H10" s="26" t="n">
        <v>13</v>
      </c>
      <c r="I10" s="27" t="n">
        <f aca="false">H10*F10*100</f>
        <v>12857</v>
      </c>
      <c r="J10" s="28" t="n">
        <f aca="false">I10/$E$4</f>
        <v>0.103134049397175</v>
      </c>
      <c r="K10" s="33" t="n">
        <v>10.19</v>
      </c>
      <c r="L10" s="29" t="n">
        <f aca="false">IFERROR((K10/F10-1)*J10,0)</f>
        <v>0.0031284342587616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0.1</v>
      </c>
      <c r="F11" s="24" t="n">
        <v>43.47</v>
      </c>
      <c r="G11" s="25" t="n">
        <f aca="false">((E11*$D$4)/100)/F11</f>
        <v>3.16465217391304</v>
      </c>
      <c r="H11" s="26" t="n">
        <v>3</v>
      </c>
      <c r="I11" s="27" t="n">
        <f aca="false">H11*F11*100</f>
        <v>13041</v>
      </c>
      <c r="J11" s="28" t="n">
        <f aca="false">I11/$E$4</f>
        <v>0.104610028637206</v>
      </c>
      <c r="K11" s="33" t="n">
        <v>48.33</v>
      </c>
      <c r="L11" s="29" t="n">
        <f aca="false">IFERROR((K11/F11-1)*J11,0)</f>
        <v>0.0116955311519858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0.1</v>
      </c>
      <c r="F12" s="24" t="n">
        <v>29</v>
      </c>
      <c r="G12" s="25" t="n">
        <f aca="false">((E12*$D$4)/100)/F12</f>
        <v>4.74370448275862</v>
      </c>
      <c r="H12" s="26" t="n">
        <v>4</v>
      </c>
      <c r="I12" s="27" t="n">
        <f aca="false">H12*F12*100</f>
        <v>11600</v>
      </c>
      <c r="J12" s="28" t="n">
        <f aca="false">I12/$E$4</f>
        <v>0.0930508651323969</v>
      </c>
      <c r="K12" s="33" t="n">
        <v>34.66</v>
      </c>
      <c r="L12" s="29" t="n">
        <f aca="false">IFERROR((K12/F12-1)*J12,0)</f>
        <v>0.0181609619534264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0.1</v>
      </c>
      <c r="F13" s="24" t="n">
        <v>18.9</v>
      </c>
      <c r="G13" s="25" t="n">
        <f aca="false">((E13*$D$4)/100)/F13</f>
        <v>7.2787</v>
      </c>
      <c r="H13" s="26" t="n">
        <v>7</v>
      </c>
      <c r="I13" s="27" t="n">
        <f aca="false">H13*F13*100</f>
        <v>13230</v>
      </c>
      <c r="J13" s="28" t="n">
        <f aca="false">I13/$E$4</f>
        <v>0.10612611600876</v>
      </c>
      <c r="K13" s="33" t="n">
        <v>19.85</v>
      </c>
      <c r="L13" s="29" t="n">
        <f aca="false">IFERROR((K13/F13-1)*J13,0)</f>
        <v>0.00533438149250381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0.1</v>
      </c>
      <c r="F14" s="24" t="n">
        <v>10.76</v>
      </c>
      <c r="G14" s="25" t="n">
        <f aca="false">((E14*$D$4)/100)/F14</f>
        <v>12.7850771375465</v>
      </c>
      <c r="H14" s="26" t="n">
        <v>12</v>
      </c>
      <c r="I14" s="27" t="n">
        <f aca="false">H14*F14*100</f>
        <v>12912</v>
      </c>
      <c r="J14" s="28" t="n">
        <f aca="false">I14/$E$4</f>
        <v>0.103575238843923</v>
      </c>
      <c r="K14" s="33" t="n">
        <v>11.85</v>
      </c>
      <c r="L14" s="29" t="n">
        <f aca="false">IFERROR((K14/F14-1)*J14,0)</f>
        <v>0.0104922872063082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0.1</v>
      </c>
      <c r="F15" s="24" t="n">
        <v>12.89</v>
      </c>
      <c r="G15" s="25" t="n">
        <f aca="false">((E15*$D$4)/100)/F15</f>
        <v>10.6724150504267</v>
      </c>
      <c r="H15" s="26" t="n">
        <v>10</v>
      </c>
      <c r="I15" s="27" t="n">
        <f aca="false">H15*F15*100</f>
        <v>12890</v>
      </c>
      <c r="J15" s="28" t="n">
        <f aca="false">I15/$E$4</f>
        <v>0.103398763065224</v>
      </c>
      <c r="K15" s="33" t="n">
        <v>12.46</v>
      </c>
      <c r="L15" s="29" t="n">
        <f aca="false">IFERROR((K15/F15-1)*J15,0)</f>
        <v>-0.0034492993109423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0.1</v>
      </c>
      <c r="F16" s="24" t="n">
        <v>22.7</v>
      </c>
      <c r="G16" s="25" t="n">
        <f aca="false">((E16*$D$4)/100)/F16</f>
        <v>6.06023920704846</v>
      </c>
      <c r="H16" s="26" t="n">
        <v>5</v>
      </c>
      <c r="I16" s="27" t="n">
        <f aca="false">H16*F16*100</f>
        <v>11350</v>
      </c>
      <c r="J16" s="28" t="n">
        <f aca="false">I16/$E$4</f>
        <v>0.0910454585562677</v>
      </c>
      <c r="K16" s="33" t="n">
        <v>21.25</v>
      </c>
      <c r="L16" s="29" t="n">
        <f aca="false">IFERROR((K16/F16-1)*J16,0)</f>
        <v>-0.0058156790707748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0.1</v>
      </c>
      <c r="F17" s="24" t="n">
        <v>53.94</v>
      </c>
      <c r="G17" s="25" t="n">
        <f aca="false">((E17*$D$4)/100)/F17</f>
        <v>2.5503787541713</v>
      </c>
      <c r="H17" s="26" t="n">
        <v>3</v>
      </c>
      <c r="I17" s="27" t="n">
        <f aca="false">H17*F17*100</f>
        <v>16182</v>
      </c>
      <c r="J17" s="28" t="n">
        <f aca="false">I17/$E$4</f>
        <v>0.129805956859694</v>
      </c>
      <c r="K17" s="33" t="n">
        <v>48.76</v>
      </c>
      <c r="L17" s="29" t="n">
        <f aca="false">IFERROR((K17/F17-1)*J17,0)</f>
        <v>-0.0124656072772194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137567.43</v>
      </c>
      <c r="G18" s="36"/>
      <c r="H18" s="36"/>
      <c r="I18" s="36"/>
      <c r="J18" s="35"/>
      <c r="K18" s="37" t="n">
        <f aca="false">F4</f>
        <v>142743.43</v>
      </c>
      <c r="L18" s="38" t="n">
        <f aca="false">(K18/F18-1)</f>
        <v>0.0376251849729257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2020-05-29T23:32:37Z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