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ложенные функции и параметры" sheetId="1" r:id="rId1"/>
    <sheet name="Условное форматирование" sheetId="2" r:id="rId2"/>
    <sheet name="Автозаполнение" sheetId="3" r:id="rId3"/>
    <sheet name="Дата и время" sheetId="4" r:id="rId4"/>
    <sheet name="Дата и время(2-ой способ)" sheetId="7" state="hidden" r:id="rId5"/>
    <sheet name="Ссылки и массивы" sheetId="6" r:id="rId6"/>
    <sheet name="Сцепление текста" sheetId="8" r:id="rId7"/>
    <sheet name="Финансовые функции" sheetId="9" r:id="rId8"/>
    <sheet name="Лист4" sheetId="5" state="hidden" r:id="rId9"/>
  </sheets>
  <definedNames>
    <definedName name="Выплата">'Вложенные функции и параметры'!$I$2:$I$6</definedName>
    <definedName name="Доп.премия">'Вложенные функции и параметры'!$G$2:$G$6</definedName>
    <definedName name="Китайский">'Вложенные функции и параметры'!$E$2:$E$6</definedName>
    <definedName name="Надбавка_за_стаж">'Вложенные функции и параметры'!#REF!</definedName>
    <definedName name="Налог">'Вложенные функции и параметры'!$H$2:$H$6</definedName>
    <definedName name="Оклад">'Вложенные функции и параметры'!$D$2:$D$6</definedName>
    <definedName name="Премия_НГ">'Вложенные функции и параметры'!#REF!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C3" i="1" l="1"/>
  <c r="G3" i="1" s="1"/>
  <c r="C4" i="1"/>
  <c r="G4" i="1" s="1"/>
  <c r="C5" i="1"/>
  <c r="G5" i="1" s="1"/>
  <c r="C6" i="1"/>
  <c r="G6" i="1" s="1"/>
  <c r="C2" i="1"/>
  <c r="G2" i="1" s="1"/>
  <c r="B13" i="1"/>
  <c r="H6" i="1" l="1"/>
  <c r="I6" i="1" s="1"/>
  <c r="H5" i="1"/>
  <c r="I5" i="1" s="1"/>
  <c r="H4" i="1"/>
  <c r="I4" i="1" s="1"/>
  <c r="H3" i="1"/>
  <c r="I3" i="1" s="1"/>
  <c r="H2" i="1"/>
  <c r="I2" i="1" s="1"/>
  <c r="H3" i="4"/>
  <c r="C5" i="9"/>
  <c r="F9" i="8"/>
  <c r="F10" i="8"/>
  <c r="F11" i="8"/>
  <c r="F12" i="8"/>
  <c r="F13" i="8"/>
  <c r="F8" i="8"/>
  <c r="D20" i="8"/>
  <c r="C19" i="6"/>
  <c r="D19" i="6" s="1"/>
  <c r="G3" i="3"/>
  <c r="D13" i="4"/>
  <c r="C18" i="6"/>
  <c r="D18" i="6" s="1"/>
  <c r="D9" i="4"/>
  <c r="C9" i="4"/>
  <c r="B3" i="4"/>
  <c r="B4" i="4" s="1"/>
  <c r="D8" i="1"/>
  <c r="D7" i="1"/>
  <c r="I7" i="1" l="1"/>
  <c r="B5" i="4"/>
  <c r="B6" i="4"/>
  <c r="H13" i="1" l="1"/>
  <c r="H22" i="1"/>
  <c r="H14" i="1"/>
  <c r="H15" i="1"/>
  <c r="H16" i="1"/>
  <c r="H17" i="1"/>
  <c r="H18" i="1"/>
  <c r="H20" i="1"/>
  <c r="H21" i="1"/>
  <c r="H19" i="1"/>
  <c r="G12" i="1"/>
</calcChain>
</file>

<file path=xl/sharedStrings.xml><?xml version="1.0" encoding="utf-8"?>
<sst xmlns="http://schemas.openxmlformats.org/spreadsheetml/2006/main" count="169" uniqueCount="132">
  <si>
    <t>Волгоград</t>
  </si>
  <si>
    <t>Волжский</t>
  </si>
  <si>
    <t>Дубовка</t>
  </si>
  <si>
    <t>Калач-на-Дону</t>
  </si>
  <si>
    <t>Камышин</t>
  </si>
  <si>
    <t>Котельниково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</si>
  <si>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</si>
  <si>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</si>
  <si>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</si>
  <si>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</si>
  <si>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</si>
  <si>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</si>
  <si>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</si>
  <si>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</si>
  <si>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</si>
  <si>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</si>
  <si>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</si>
  <si>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</si>
  <si>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Область</t>
  </si>
  <si>
    <t>Волгоградская</t>
  </si>
  <si>
    <t>Московская</t>
  </si>
  <si>
    <t>Название</t>
  </si>
  <si>
    <t>Население,чел</t>
  </si>
  <si>
    <t>Основан</t>
  </si>
  <si>
    <t>Получен статус города</t>
  </si>
  <si>
    <t>к</t>
  </si>
  <si>
    <t>Месяц</t>
  </si>
  <si>
    <t>Неделя</t>
  </si>
  <si>
    <t>Текст и число</t>
  </si>
  <si>
    <t>Число и текст</t>
  </si>
  <si>
    <t>Арифметическая прогрессия</t>
  </si>
  <si>
    <t>Геометрическая прогрессия</t>
  </si>
  <si>
    <t>январь</t>
  </si>
  <si>
    <t>среда</t>
  </si>
  <si>
    <t>Квартал 1</t>
  </si>
  <si>
    <t>1-я неделя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</si>
  <si>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</si>
  <si>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</si>
  <si>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</si>
  <si>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</si>
  <si>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</si>
  <si>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</si>
  <si>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</si>
  <si>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</si>
  <si>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</si>
  <si>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</si>
  <si>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</si>
  <si>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</si>
  <si>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</si>
  <si>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Квартал 2</t>
  </si>
  <si>
    <t>Квартал 3</t>
  </si>
  <si>
    <t>Квартал 4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</si>
  <si>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</si>
  <si>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</si>
  <si>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</si>
  <si>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</si>
  <si>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</si>
  <si>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</si>
  <si>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</si>
  <si>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Фамилия</t>
  </si>
  <si>
    <t>Стаж</t>
  </si>
  <si>
    <t>Оклад</t>
  </si>
  <si>
    <t>Налог</t>
  </si>
  <si>
    <t>Иванов</t>
  </si>
  <si>
    <t>Петров</t>
  </si>
  <si>
    <t>Сидоров</t>
  </si>
  <si>
    <t>Антонов</t>
  </si>
  <si>
    <t>Кузьмина</t>
  </si>
  <si>
    <t>Итого</t>
  </si>
  <si>
    <t>Среднее</t>
  </si>
  <si>
    <t>Владение иностранным</t>
  </si>
  <si>
    <t>Нет</t>
  </si>
  <si>
    <t>Доп.премия</t>
  </si>
  <si>
    <t>Выплата</t>
  </si>
  <si>
    <t>Китайский</t>
  </si>
  <si>
    <t>Немецкий</t>
  </si>
  <si>
    <t>Арабский</t>
  </si>
  <si>
    <t>НДС</t>
  </si>
  <si>
    <t>Второй</t>
  </si>
  <si>
    <t>Третий</t>
  </si>
  <si>
    <t>Четвёртый</t>
  </si>
  <si>
    <t>Пятый</t>
  </si>
  <si>
    <t>Шестой</t>
  </si>
  <si>
    <t>Первый</t>
  </si>
  <si>
    <t>Первый весит 5 кг</t>
  </si>
  <si>
    <t>Второй весит 6 кг</t>
  </si>
  <si>
    <t>Третий весит 7 кг</t>
  </si>
  <si>
    <t>Четвёртый весит 8 кг</t>
  </si>
  <si>
    <t>Пятый весит 9 кг</t>
  </si>
  <si>
    <t>Шестой весит 14 кг</t>
  </si>
  <si>
    <t>#Мгновенное заполнение</t>
  </si>
  <si>
    <t>сентябрь</t>
  </si>
  <si>
    <t>октябрь</t>
  </si>
  <si>
    <t>ноябрь</t>
  </si>
  <si>
    <t>декабрь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</si>
  <si>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</si>
  <si>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</si>
  <si>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</si>
  <si>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</si>
  <si>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</si>
  <si>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</si>
  <si>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</si>
  <si>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Или</t>
  </si>
  <si>
    <t>Число</t>
  </si>
  <si>
    <t>День недели</t>
  </si>
  <si>
    <t>Первова</t>
  </si>
  <si>
    <t>Второва</t>
  </si>
  <si>
    <t>Третьев</t>
  </si>
  <si>
    <t>Четвёртов</t>
  </si>
  <si>
    <t>Пятьев</t>
  </si>
  <si>
    <t>Имя</t>
  </si>
  <si>
    <t>Иван</t>
  </si>
  <si>
    <t>Алексей</t>
  </si>
  <si>
    <t>Илья</t>
  </si>
  <si>
    <t>Егор</t>
  </si>
  <si>
    <t>Эмиль</t>
  </si>
  <si>
    <t>Отчество</t>
  </si>
  <si>
    <t>Дадаядович</t>
  </si>
  <si>
    <t>Склифосовтович</t>
  </si>
  <si>
    <t>Оксфордовович</t>
  </si>
  <si>
    <t>Джававич</t>
  </si>
  <si>
    <t>Питонович</t>
  </si>
  <si>
    <t>Стоимость автомобиля</t>
  </si>
  <si>
    <t>Ежемесячно</t>
  </si>
  <si>
    <t>Ставка, годовая</t>
  </si>
  <si>
    <t>Количество лет</t>
  </si>
  <si>
    <t>Заработал</t>
  </si>
  <si>
    <t>Дата приёма на работу</t>
  </si>
  <si>
    <t>Сегодня</t>
  </si>
  <si>
    <t>Константы</t>
  </si>
  <si>
    <t xml:space="preserve"> </t>
  </si>
  <si>
    <t>Премия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</si>
</sst>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5">
    <font>
      <sz val="11"/>
      <color theme="1"/>
      <name val="Calibri"/>
      <family val="2"/>
      <scheme val="minor"/>
    </font>
    <font>
      <sz val="10"/>
      <color rgb="FF222222"/>
      <name val="Inheri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1" fillId="3" borderId="7" xfId="0" applyFont="1" applyFill="1" applyBorder="1" applyAlignment="1">
      <alignment vertical="center" readingOrder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1" fillId="3" borderId="4" xfId="0" applyFont="1" applyFill="1" applyBorder="1" applyAlignment="1">
      <alignment vertical="center" readingOrder="1"/>
    </xf>
    <xf numFmtId="0" fontId="1" fillId="3" borderId="5" xfId="0" applyFont="1" applyFill="1" applyBorder="1" applyAlignment="1">
      <alignment vertical="center" readingOrder="1"/>
    </xf>
    <xf numFmtId="0" fontId="1" fillId="3" borderId="6" xfId="0" applyFont="1" applyFill="1" applyBorder="1" applyAlignment="1">
      <alignment vertical="center" readingOrder="1"/>
    </xf>
    <xf numFmtId="20" fontId="0" fillId="0" borderId="0" xfId="0" applyNumberFormat="1"/>
    <xf numFmtId="20" fontId="0" fillId="0" borderId="0" xfId="0" applyNumberFormat="1" applyFont="1"/>
    <xf numFmtId="0" fontId="1" fillId="3" borderId="8" xfId="0" applyFont="1" applyFill="1" applyBorder="1" applyAlignment="1">
      <alignment vertical="center" readingOrder="1"/>
    </xf>
    <xf numFmtId="0" fontId="4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14" fontId="0" fillId="0" borderId="7" xfId="0" applyNumberFormat="1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1" fillId="3" borderId="15" xfId="0" applyFont="1" applyFill="1" applyBorder="1" applyAlignment="1">
      <alignment vertical="center" readingOrder="1"/>
    </xf>
    <xf numFmtId="0" fontId="0" fillId="0" borderId="0" xfId="0" applyBorder="1"/>
    <xf numFmtId="0" fontId="0" fillId="0" borderId="10" xfId="0" applyBorder="1"/>
    <xf numFmtId="0" fontId="3" fillId="0" borderId="15" xfId="0" applyFont="1" applyBorder="1"/>
    <xf numFmtId="0" fontId="3" fillId="0" borderId="7" xfId="0" applyFont="1" applyBorder="1"/>
    <xf numFmtId="10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Border="1"/>
    <xf numFmtId="9" fontId="0" fillId="0" borderId="7" xfId="2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"/>
    </sheetView>
  </sheetViews>
  <sheetFormatPr defaultRowHeight="14.4"/>
  <cols>
    <col min="1" max="1" width="11.21875" customWidth="1"/>
    <col min="2" max="2" width="21.109375" customWidth="1"/>
    <col min="3" max="3" width="10.109375" bestFit="1" customWidth="1"/>
    <col min="4" max="4" width="11.44140625" customWidth="1"/>
    <col min="5" max="5" width="16.21875" customWidth="1"/>
    <col min="6" max="6" width="22.21875" customWidth="1"/>
    <col min="7" max="7" width="21.77734375" customWidth="1"/>
    <col min="8" max="8" width="18" customWidth="1"/>
    <col min="9" max="9" width="15.77734375" customWidth="1"/>
    <col min="10" max="10" width="11.6640625" customWidth="1"/>
  </cols>
  <sheetData>
    <row r="1" spans="1:9">
      <c r="A1" s="16" t="s">
        <v>59</v>
      </c>
      <c r="B1" s="17" t="s">
        <v>127</v>
      </c>
      <c r="C1" s="16" t="s">
        <v>60</v>
      </c>
      <c r="D1" s="16" t="s">
        <v>61</v>
      </c>
      <c r="E1" s="16" t="s">
        <v>70</v>
      </c>
      <c r="F1" s="41" t="s">
        <v>131</v>
      </c>
      <c r="G1" s="16" t="s">
        <v>72</v>
      </c>
      <c r="H1" s="16" t="s">
        <v>62</v>
      </c>
      <c r="I1" s="16" t="s">
        <v>73</v>
      </c>
    </row>
    <row r="2" spans="1:9">
      <c r="A2" s="16" t="s">
        <v>63</v>
      </c>
      <c r="B2" s="23">
        <v>39212</v>
      </c>
      <c r="C2" s="40">
        <f ca="1">INT((TODAY()-B2)/365)</f>
        <v>15</v>
      </c>
      <c r="D2" s="16">
        <v>40000</v>
      </c>
      <c r="E2" s="16" t="s">
        <v>74</v>
      </c>
      <c r="F2" s="17">
        <f>$C$13</f>
        <v>1366</v>
      </c>
      <c r="G2" s="16">
        <f ca="1">IF(Китайский="Нет",0,IF(Китайский="Китайский",7500,5000)) + IF(C2&gt;10,D2*0.2,0)</f>
        <v>15500</v>
      </c>
      <c r="H2" s="16">
        <f ca="1">ROUND((Оклад+Доп.премия)*$A$13/(1+$A$13),0)</f>
        <v>9250</v>
      </c>
      <c r="I2" s="16">
        <f ca="1" xml:space="preserve"> Оклад+Доп.премия-Налог+F2:F6</f>
        <v>47616</v>
      </c>
    </row>
    <row r="3" spans="1:9">
      <c r="A3" s="16" t="s">
        <v>64</v>
      </c>
      <c r="B3" s="23">
        <v>41985</v>
      </c>
      <c r="C3" s="40">
        <f t="shared" ref="C3:C6" ca="1" si="0">INT((TODAY()-B3)/365)</f>
        <v>7</v>
      </c>
      <c r="D3" s="16">
        <v>42000</v>
      </c>
      <c r="E3" s="16" t="s">
        <v>71</v>
      </c>
      <c r="F3" s="17">
        <f t="shared" ref="F3:F6" si="1">$C$13</f>
        <v>1366</v>
      </c>
      <c r="G3" s="16">
        <f ca="1">IF(Китайский="Нет",0,IF(Китайский="Китайский",7500,5000)) + IF(C3&gt;10,D3*0.2,0)</f>
        <v>0</v>
      </c>
      <c r="H3" s="16">
        <f ca="1">ROUND((Оклад+Доп.премия)*$A$13/(1+$A$13),0)</f>
        <v>7000</v>
      </c>
      <c r="I3" s="16">
        <f ca="1" xml:space="preserve"> Оклад+Доп.премия-Налог</f>
        <v>35000</v>
      </c>
    </row>
    <row r="4" spans="1:9">
      <c r="A4" s="16" t="s">
        <v>65</v>
      </c>
      <c r="B4" s="23">
        <v>43428</v>
      </c>
      <c r="C4" s="40">
        <f t="shared" ca="1" si="0"/>
        <v>3</v>
      </c>
      <c r="D4" s="16">
        <v>35700</v>
      </c>
      <c r="E4" s="16" t="s">
        <v>75</v>
      </c>
      <c r="F4" s="17">
        <f t="shared" si="1"/>
        <v>1366</v>
      </c>
      <c r="G4" s="16">
        <f ca="1">IF(Китайский="Нет",0,IF(Китайский="Китайский",7500,5000)) + IF(C4&gt;10,D4*0.2,0)</f>
        <v>5000</v>
      </c>
      <c r="H4" s="16">
        <f ca="1">ROUND((Оклад+Доп.премия)*$A$13/(1+$A$13),0)</f>
        <v>6783</v>
      </c>
      <c r="I4" s="16">
        <f ca="1" xml:space="preserve"> Оклад+Доп.премия-Налог</f>
        <v>33917</v>
      </c>
    </row>
    <row r="5" spans="1:9">
      <c r="A5" s="16" t="s">
        <v>66</v>
      </c>
      <c r="B5" s="23">
        <v>31486</v>
      </c>
      <c r="C5" s="40">
        <f t="shared" ca="1" si="0"/>
        <v>36</v>
      </c>
      <c r="D5" s="16">
        <v>55300</v>
      </c>
      <c r="E5" s="16" t="s">
        <v>71</v>
      </c>
      <c r="F5" s="17">
        <f t="shared" si="1"/>
        <v>1366</v>
      </c>
      <c r="G5" s="16">
        <f ca="1">IF(Китайский="Нет",0,IF(Китайский="Китайский",7500,5000)) + IF(C5&gt;10,D5*0.2,0)</f>
        <v>11060</v>
      </c>
      <c r="H5" s="16">
        <f ca="1">ROUND((Оклад+Доп.премия)*$A$13/(1+$A$13),0)</f>
        <v>11060</v>
      </c>
      <c r="I5" s="16">
        <f ca="1" xml:space="preserve"> Оклад+Доп.премия-Налог</f>
        <v>55300</v>
      </c>
    </row>
    <row r="6" spans="1:9">
      <c r="A6" s="18" t="s">
        <v>67</v>
      </c>
      <c r="B6" s="23">
        <v>37283</v>
      </c>
      <c r="C6" s="40">
        <f t="shared" ca="1" si="0"/>
        <v>20</v>
      </c>
      <c r="D6" s="18">
        <v>24000</v>
      </c>
      <c r="E6" s="16" t="s">
        <v>76</v>
      </c>
      <c r="F6" s="17">
        <f t="shared" si="1"/>
        <v>1366</v>
      </c>
      <c r="G6" s="16">
        <f ca="1">IF(Китайский="Нет",0,IF(Китайский="Китайский",7500,5000)) + IF(C6&gt;10,D6*0.2,0)</f>
        <v>9800</v>
      </c>
      <c r="H6" s="16">
        <f ca="1">ROUND((Оклад+Доп.премия)*$A$13/(1+$A$13),0)</f>
        <v>5633</v>
      </c>
      <c r="I6" s="16">
        <f ca="1" xml:space="preserve"> Оклад+Доп.премия-Налог</f>
        <v>28167</v>
      </c>
    </row>
    <row r="7" spans="1:9">
      <c r="A7" s="35" t="s">
        <v>68</v>
      </c>
      <c r="D7" s="20">
        <f>SUM(D2:D6)</f>
        <v>197000</v>
      </c>
      <c r="I7" s="41">
        <f ca="1">SUM(Выплата)</f>
        <v>200000</v>
      </c>
    </row>
    <row r="8" spans="1:9" ht="15" thickBot="1">
      <c r="A8" s="36" t="s">
        <v>69</v>
      </c>
      <c r="D8" s="19">
        <f>AVERAGE(D2:D6)</f>
        <v>39400</v>
      </c>
      <c r="I8" t="s">
        <v>130</v>
      </c>
    </row>
    <row r="9" spans="1:9">
      <c r="H9" s="3"/>
      <c r="I9" s="3"/>
    </row>
    <row r="10" spans="1:9" ht="15" thickBot="1"/>
    <row r="11" spans="1:9" ht="15" thickBot="1">
      <c r="A11" s="39" t="s">
        <v>129</v>
      </c>
      <c r="B11" s="15"/>
      <c r="C11" s="42"/>
    </row>
    <row r="12" spans="1:9" ht="15" thickTop="1">
      <c r="A12" s="38" t="s">
        <v>77</v>
      </c>
      <c r="B12" s="16" t="s">
        <v>128</v>
      </c>
      <c r="C12" t="s">
        <v>131</v>
      </c>
      <c r="F12" s="17"/>
      <c r="G12" s="17">
        <f ca="1">I7</f>
        <v>200000</v>
      </c>
    </row>
    <row r="13" spans="1:9">
      <c r="A13" s="16">
        <v>0.2</v>
      </c>
      <c r="B13" s="37">
        <f ca="1">TODAY()</f>
        <v>44771</v>
      </c>
      <c r="C13" s="17">
        <v>1366</v>
      </c>
      <c r="F13" s="17">
        <v>0.05</v>
      </c>
      <c r="G13" s="17">
        <f t="dataTable" ref="G13:G22" dt2D="0" dtr="0" r1="A13" ca="1"/>
        <v>228375</v>
      </c>
      <c r="H13" s="43">
        <f ca="1">G13/$I$7</f>
        <v>1.141875</v>
      </c>
    </row>
    <row r="14" spans="1:9">
      <c r="F14" s="17">
        <v>0.1</v>
      </c>
      <c r="G14" s="17">
        <v>218057</v>
      </c>
      <c r="H14" s="43">
        <f t="shared" ref="H14:H22" ca="1" si="2">G14/$I$7</f>
        <v>1.0902849999999999</v>
      </c>
    </row>
    <row r="15" spans="1:9">
      <c r="F15" s="17">
        <v>0.15</v>
      </c>
      <c r="G15" s="17">
        <v>208635</v>
      </c>
      <c r="H15" s="43">
        <f t="shared" ca="1" si="2"/>
        <v>1.043175</v>
      </c>
    </row>
    <row r="16" spans="1:9">
      <c r="F16" s="17">
        <v>0.2</v>
      </c>
      <c r="G16" s="17">
        <v>200000</v>
      </c>
      <c r="H16" s="43">
        <f t="shared" ca="1" si="2"/>
        <v>1</v>
      </c>
    </row>
    <row r="17" spans="6:8">
      <c r="F17" s="17">
        <v>0.25</v>
      </c>
      <c r="G17" s="17">
        <v>192054</v>
      </c>
      <c r="H17" s="43">
        <f t="shared" ca="1" si="2"/>
        <v>0.96026999999999996</v>
      </c>
    </row>
    <row r="18" spans="6:8">
      <c r="F18" s="17">
        <v>0.3</v>
      </c>
      <c r="G18" s="17">
        <v>184720</v>
      </c>
      <c r="H18" s="43">
        <f t="shared" ca="1" si="2"/>
        <v>0.92359999999999998</v>
      </c>
    </row>
    <row r="19" spans="6:8">
      <c r="F19" s="17">
        <v>0.35</v>
      </c>
      <c r="G19" s="17">
        <v>177929</v>
      </c>
      <c r="H19" s="43">
        <f t="shared" ca="1" si="2"/>
        <v>0.88964500000000002</v>
      </c>
    </row>
    <row r="20" spans="6:8">
      <c r="F20" s="17">
        <v>0.4</v>
      </c>
      <c r="G20" s="17">
        <v>171623</v>
      </c>
      <c r="H20" s="43">
        <f t="shared" ca="1" si="2"/>
        <v>0.85811499999999996</v>
      </c>
    </row>
    <row r="21" spans="6:8">
      <c r="F21" s="17">
        <v>0.45</v>
      </c>
      <c r="G21" s="17">
        <v>165753</v>
      </c>
      <c r="H21" s="43">
        <f t="shared" ca="1" si="2"/>
        <v>0.82876499999999997</v>
      </c>
    </row>
    <row r="22" spans="6:8">
      <c r="F22" s="17">
        <v>0.5</v>
      </c>
      <c r="G22" s="17">
        <v>160272</v>
      </c>
      <c r="H22" s="43">
        <f t="shared" ca="1" si="2"/>
        <v>0.80135999999999996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26" sqref="E26:G31"/>
    </sheetView>
  </sheetViews>
  <sheetFormatPr defaultRowHeight="14.4"/>
  <cols>
    <col min="1" max="1" width="14.6640625" customWidth="1"/>
    <col min="2" max="2" width="17.5546875" customWidth="1"/>
    <col min="3" max="3" width="15.77734375" customWidth="1"/>
    <col min="4" max="4" width="10.44140625" customWidth="1"/>
    <col min="5" max="5" width="39.88671875" customWidth="1"/>
    <col min="6" max="6" width="10.109375" customWidth="1"/>
    <col min="7" max="7" width="12.33203125" customWidth="1"/>
    <col min="9" max="9" width="10.109375" customWidth="1"/>
  </cols>
  <sheetData>
    <row r="2" spans="1:9">
      <c r="A2" t="s">
        <v>18</v>
      </c>
      <c r="B2" t="s">
        <v>21</v>
      </c>
      <c r="C2" t="s">
        <v>22</v>
      </c>
      <c r="D2" t="s">
        <v>23</v>
      </c>
      <c r="E2" t="s">
        <v>24</v>
      </c>
    </row>
    <row r="3" spans="1:9">
      <c r="A3" t="s">
        <v>19</v>
      </c>
      <c r="B3" t="s">
        <v>0</v>
      </c>
      <c r="C3">
        <v>1013533</v>
      </c>
      <c r="D3">
        <v>1589</v>
      </c>
      <c r="E3">
        <v>1780</v>
      </c>
    </row>
    <row r="4" spans="1:9">
      <c r="A4" t="s">
        <v>19</v>
      </c>
      <c r="B4" t="s">
        <v>1</v>
      </c>
      <c r="C4">
        <v>326055</v>
      </c>
      <c r="D4">
        <v>1951</v>
      </c>
      <c r="E4">
        <v>1954</v>
      </c>
    </row>
    <row r="5" spans="1:9">
      <c r="A5" t="s">
        <v>19</v>
      </c>
      <c r="B5" t="s">
        <v>2</v>
      </c>
      <c r="C5">
        <v>14165</v>
      </c>
      <c r="D5">
        <v>1734</v>
      </c>
      <c r="E5">
        <v>1803</v>
      </c>
    </row>
    <row r="6" spans="1:9">
      <c r="A6" t="s">
        <v>19</v>
      </c>
      <c r="B6" t="s">
        <v>3</v>
      </c>
      <c r="C6">
        <v>24237</v>
      </c>
      <c r="D6">
        <v>1708</v>
      </c>
      <c r="E6">
        <v>1951</v>
      </c>
    </row>
    <row r="7" spans="1:9">
      <c r="A7" t="s">
        <v>19</v>
      </c>
      <c r="B7" t="s">
        <v>4</v>
      </c>
      <c r="C7">
        <v>111775</v>
      </c>
      <c r="D7">
        <v>1668</v>
      </c>
      <c r="E7">
        <v>1780</v>
      </c>
    </row>
    <row r="8" spans="1:9">
      <c r="A8" t="s">
        <v>19</v>
      </c>
      <c r="B8" t="s">
        <v>5</v>
      </c>
      <c r="C8">
        <v>20381</v>
      </c>
      <c r="D8">
        <v>1897</v>
      </c>
      <c r="E8">
        <v>1955</v>
      </c>
      <c r="I8" s="1"/>
    </row>
    <row r="9" spans="1:9">
      <c r="A9" t="s">
        <v>20</v>
      </c>
      <c r="B9" t="s">
        <v>6</v>
      </c>
      <c r="C9">
        <v>215353</v>
      </c>
      <c r="D9">
        <v>1830</v>
      </c>
      <c r="E9">
        <v>1939</v>
      </c>
      <c r="I9" s="1"/>
    </row>
    <row r="10" spans="1:9">
      <c r="A10" t="s">
        <v>20</v>
      </c>
      <c r="B10" t="s">
        <v>7</v>
      </c>
      <c r="C10">
        <v>18969</v>
      </c>
      <c r="D10">
        <v>1453</v>
      </c>
      <c r="E10">
        <v>1781</v>
      </c>
      <c r="I10" s="1"/>
    </row>
    <row r="11" spans="1:9">
      <c r="A11" t="s">
        <v>20</v>
      </c>
      <c r="B11" t="s">
        <v>8</v>
      </c>
      <c r="C11">
        <v>4732</v>
      </c>
      <c r="D11">
        <v>1371</v>
      </c>
      <c r="E11">
        <v>1781</v>
      </c>
      <c r="I11" s="1"/>
    </row>
    <row r="12" spans="1:9">
      <c r="A12" t="s">
        <v>20</v>
      </c>
      <c r="B12" t="s">
        <v>9</v>
      </c>
      <c r="C12">
        <v>55077</v>
      </c>
      <c r="D12">
        <v>1949</v>
      </c>
      <c r="E12">
        <v>1965</v>
      </c>
      <c r="I12" s="1"/>
    </row>
    <row r="13" spans="1:9">
      <c r="A13" t="s">
        <v>20</v>
      </c>
      <c r="B13" t="s">
        <v>10</v>
      </c>
      <c r="C13">
        <v>23618</v>
      </c>
      <c r="D13">
        <v>1135</v>
      </c>
      <c r="E13">
        <v>1135</v>
      </c>
      <c r="I13" s="1"/>
    </row>
    <row r="14" spans="1:9">
      <c r="A14" t="s">
        <v>20</v>
      </c>
      <c r="B14" t="s">
        <v>11</v>
      </c>
      <c r="C14">
        <v>90838</v>
      </c>
      <c r="D14">
        <v>1862</v>
      </c>
      <c r="E14">
        <v>1938</v>
      </c>
      <c r="I14" s="1"/>
    </row>
    <row r="15" spans="1:9">
      <c r="A15" t="s">
        <v>20</v>
      </c>
      <c r="B15" t="s">
        <v>12</v>
      </c>
      <c r="C15">
        <v>10731</v>
      </c>
      <c r="D15">
        <v>1928</v>
      </c>
      <c r="E15">
        <v>1940</v>
      </c>
      <c r="I15" s="1"/>
    </row>
    <row r="16" spans="1:9">
      <c r="A16" t="s">
        <v>20</v>
      </c>
      <c r="B16" t="s">
        <v>13</v>
      </c>
      <c r="C16">
        <v>17497</v>
      </c>
      <c r="D16">
        <v>1872</v>
      </c>
      <c r="E16">
        <v>2004</v>
      </c>
      <c r="I16" s="1"/>
    </row>
    <row r="17" spans="1:9">
      <c r="A17" t="s">
        <v>20</v>
      </c>
      <c r="B17" t="s">
        <v>14</v>
      </c>
      <c r="C17">
        <v>28174</v>
      </c>
      <c r="D17">
        <v>1911</v>
      </c>
      <c r="E17">
        <v>1940</v>
      </c>
      <c r="I17" s="1"/>
    </row>
    <row r="18" spans="1:9">
      <c r="A18" t="s">
        <v>20</v>
      </c>
      <c r="B18" t="s">
        <v>15</v>
      </c>
      <c r="C18">
        <v>45023</v>
      </c>
      <c r="D18">
        <v>1921</v>
      </c>
      <c r="E18">
        <v>1981</v>
      </c>
      <c r="I18" s="1"/>
    </row>
    <row r="19" spans="1:9">
      <c r="A19" t="s">
        <v>20</v>
      </c>
      <c r="B19" t="s">
        <v>16</v>
      </c>
      <c r="C19">
        <v>63275</v>
      </c>
      <c r="D19">
        <v>1154</v>
      </c>
      <c r="E19">
        <v>1154</v>
      </c>
      <c r="I19" s="1"/>
    </row>
    <row r="20" spans="1:9">
      <c r="A20" t="s">
        <v>20</v>
      </c>
      <c r="B20" t="s">
        <v>17</v>
      </c>
      <c r="C20">
        <v>84429</v>
      </c>
      <c r="D20">
        <v>1931</v>
      </c>
      <c r="E20">
        <v>1957</v>
      </c>
    </row>
    <row r="25" spans="1:9">
      <c r="C25" t="s">
        <v>25</v>
      </c>
    </row>
  </sheetData>
  <conditionalFormatting sqref="E3:E20">
    <cfRule type="cellIs" dxfId="1" priority="1" operator="greaterThan">
      <formula>1922</formula>
    </cfRule>
    <cfRule type="cellIs" dxfId="0" priority="2" operator="greaterThan">
      <formula>1800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A14"/>
    </sheetView>
  </sheetViews>
  <sheetFormatPr defaultRowHeight="14.4"/>
  <cols>
    <col min="1" max="1" width="14.6640625" customWidth="1"/>
    <col min="2" max="2" width="17.5546875" customWidth="1"/>
    <col min="3" max="3" width="26" customWidth="1"/>
    <col min="4" max="4" width="25.21875" customWidth="1"/>
    <col min="5" max="5" width="26.44140625" customWidth="1"/>
    <col min="6" max="6" width="28.88671875" customWidth="1"/>
    <col min="9" max="9" width="10.109375" customWidth="1"/>
  </cols>
  <sheetData>
    <row r="1" spans="1:10" ht="15" thickBot="1"/>
    <row r="2" spans="1:10">
      <c r="A2" s="4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6" t="s">
        <v>31</v>
      </c>
    </row>
    <row r="3" spans="1:10" ht="15" thickBot="1">
      <c r="A3" s="7" t="s">
        <v>32</v>
      </c>
      <c r="B3" s="8" t="s">
        <v>33</v>
      </c>
      <c r="C3" s="8" t="s">
        <v>34</v>
      </c>
      <c r="D3" s="8" t="s">
        <v>35</v>
      </c>
      <c r="E3" s="8">
        <v>10</v>
      </c>
      <c r="F3" s="9">
        <v>2</v>
      </c>
      <c r="G3" t="e">
        <f>MONTH(A3)</f>
        <v>#VALUE!</v>
      </c>
    </row>
    <row r="4" spans="1:10" ht="15" thickBot="1">
      <c r="A4" s="7" t="s">
        <v>36</v>
      </c>
      <c r="B4" s="8" t="s">
        <v>43</v>
      </c>
      <c r="C4" s="8" t="s">
        <v>49</v>
      </c>
      <c r="D4" s="8" t="s">
        <v>52</v>
      </c>
      <c r="E4" s="8">
        <v>20</v>
      </c>
      <c r="F4" s="9">
        <v>20</v>
      </c>
    </row>
    <row r="5" spans="1:10" ht="15" thickBot="1">
      <c r="A5" s="7" t="s">
        <v>37</v>
      </c>
      <c r="B5" s="8" t="s">
        <v>44</v>
      </c>
      <c r="C5" s="8" t="s">
        <v>50</v>
      </c>
      <c r="D5" s="8" t="s">
        <v>53</v>
      </c>
      <c r="E5" s="8">
        <v>30</v>
      </c>
      <c r="F5" s="9">
        <v>200</v>
      </c>
    </row>
    <row r="6" spans="1:10" ht="15" thickBot="1">
      <c r="A6" s="7" t="s">
        <v>38</v>
      </c>
      <c r="B6" s="8" t="s">
        <v>45</v>
      </c>
      <c r="C6" s="8" t="s">
        <v>51</v>
      </c>
      <c r="D6" s="8" t="s">
        <v>54</v>
      </c>
      <c r="E6" s="8">
        <v>40</v>
      </c>
      <c r="F6" s="9">
        <v>2000</v>
      </c>
    </row>
    <row r="7" spans="1:10" ht="15" thickBot="1">
      <c r="A7" s="7" t="s">
        <v>39</v>
      </c>
      <c r="B7" s="8" t="s">
        <v>46</v>
      </c>
      <c r="C7" s="8" t="s">
        <v>34</v>
      </c>
      <c r="D7" s="8" t="s">
        <v>55</v>
      </c>
      <c r="E7" s="8">
        <v>50</v>
      </c>
      <c r="F7" s="9">
        <v>20000</v>
      </c>
    </row>
    <row r="8" spans="1:10" ht="15" thickBot="1">
      <c r="A8" s="7" t="s">
        <v>40</v>
      </c>
      <c r="B8" s="8" t="s">
        <v>47</v>
      </c>
      <c r="C8" s="8" t="s">
        <v>49</v>
      </c>
      <c r="D8" s="8" t="s">
        <v>56</v>
      </c>
      <c r="E8" s="8">
        <v>60</v>
      </c>
      <c r="F8" s="9">
        <v>200000</v>
      </c>
      <c r="I8" s="1"/>
    </row>
    <row r="9" spans="1:10" ht="15" thickBot="1">
      <c r="A9" s="7" t="s">
        <v>41</v>
      </c>
      <c r="B9" s="8" t="s">
        <v>48</v>
      </c>
      <c r="C9" s="8" t="s">
        <v>50</v>
      </c>
      <c r="D9" s="8" t="s">
        <v>57</v>
      </c>
      <c r="E9" s="8">
        <v>70</v>
      </c>
      <c r="F9" s="9">
        <v>2000000</v>
      </c>
      <c r="I9" s="1"/>
    </row>
    <row r="10" spans="1:10" ht="15" thickBot="1">
      <c r="A10" s="7" t="s">
        <v>42</v>
      </c>
      <c r="B10" s="8" t="s">
        <v>33</v>
      </c>
      <c r="C10" s="8" t="s">
        <v>51</v>
      </c>
      <c r="D10" s="8" t="s">
        <v>58</v>
      </c>
      <c r="E10" s="8">
        <v>80</v>
      </c>
      <c r="F10" s="9">
        <v>20000000</v>
      </c>
      <c r="I10" s="1"/>
    </row>
    <row r="11" spans="1:10" ht="15" thickBot="1">
      <c r="A11" s="7" t="s">
        <v>91</v>
      </c>
      <c r="I11" s="1"/>
    </row>
    <row r="12" spans="1:10" ht="15" thickBot="1">
      <c r="A12" s="7" t="s">
        <v>92</v>
      </c>
      <c r="I12" s="1"/>
    </row>
    <row r="13" spans="1:10" ht="15" thickBot="1">
      <c r="A13" s="7" t="s">
        <v>93</v>
      </c>
      <c r="J13" s="1"/>
    </row>
    <row r="14" spans="1:10" ht="15" thickBot="1">
      <c r="A14" s="7" t="s">
        <v>94</v>
      </c>
      <c r="I14" s="1"/>
    </row>
    <row r="15" spans="1:10">
      <c r="I15" s="1"/>
    </row>
    <row r="16" spans="1:10">
      <c r="I16" s="1"/>
    </row>
    <row r="18" spans="1:3">
      <c r="A18" t="s">
        <v>83</v>
      </c>
      <c r="B18">
        <v>5</v>
      </c>
      <c r="C18" t="s">
        <v>84</v>
      </c>
    </row>
    <row r="19" spans="1:3">
      <c r="A19" t="s">
        <v>78</v>
      </c>
      <c r="B19">
        <v>6</v>
      </c>
      <c r="C19" t="s">
        <v>85</v>
      </c>
    </row>
    <row r="20" spans="1:3">
      <c r="A20" t="s">
        <v>79</v>
      </c>
      <c r="B20">
        <v>7</v>
      </c>
      <c r="C20" t="s">
        <v>86</v>
      </c>
    </row>
    <row r="21" spans="1:3">
      <c r="A21" t="s">
        <v>80</v>
      </c>
      <c r="B21">
        <v>8</v>
      </c>
      <c r="C21" t="s">
        <v>87</v>
      </c>
    </row>
    <row r="22" spans="1:3">
      <c r="A22" t="s">
        <v>81</v>
      </c>
      <c r="B22">
        <v>9</v>
      </c>
      <c r="C22" t="s">
        <v>88</v>
      </c>
    </row>
    <row r="23" spans="1:3">
      <c r="A23" t="s">
        <v>82</v>
      </c>
      <c r="B23">
        <v>14</v>
      </c>
      <c r="C23" t="s">
        <v>89</v>
      </c>
    </row>
    <row r="26" spans="1:3">
      <c r="B2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9" sqref="H9"/>
    </sheetView>
  </sheetViews>
  <sheetFormatPr defaultRowHeight="14.4"/>
  <cols>
    <col min="2" max="2" width="15.88671875" customWidth="1"/>
    <col min="3" max="3" width="10.109375" customWidth="1"/>
    <col min="4" max="4" width="11.21875" customWidth="1"/>
    <col min="5" max="5" width="12.77734375" customWidth="1"/>
    <col min="6" max="6" width="28.44140625" customWidth="1"/>
    <col min="8" max="8" width="10.109375" bestFit="1" customWidth="1"/>
  </cols>
  <sheetData>
    <row r="1" spans="1:8" ht="13.8" customHeight="1"/>
    <row r="2" spans="1:8">
      <c r="A2" s="11"/>
      <c r="H2" t="s">
        <v>126</v>
      </c>
    </row>
    <row r="3" spans="1:8">
      <c r="A3" s="11"/>
      <c r="B3" s="23">
        <f ca="1">TODAY()</f>
        <v>44771</v>
      </c>
      <c r="F3" s="1">
        <v>43525</v>
      </c>
      <c r="H3" s="33">
        <f>NETWORKDAYS(F3,F4,"08.03.2019")*2000</f>
        <v>84000</v>
      </c>
    </row>
    <row r="4" spans="1:8">
      <c r="A4" s="11"/>
      <c r="B4" s="25">
        <f ca="1">YEAR(B3)</f>
        <v>2022</v>
      </c>
      <c r="F4" s="1">
        <v>43585</v>
      </c>
    </row>
    <row r="5" spans="1:8">
      <c r="A5" s="11"/>
      <c r="B5" s="25">
        <f ca="1">MONTH(B3)</f>
        <v>7</v>
      </c>
      <c r="C5" s="1"/>
      <c r="E5" s="1"/>
      <c r="F5">
        <v>2000</v>
      </c>
    </row>
    <row r="6" spans="1:8">
      <c r="A6" s="11"/>
      <c r="B6" s="25">
        <f ca="1">DAY(B3)</f>
        <v>29</v>
      </c>
      <c r="C6" s="1"/>
      <c r="E6" s="1"/>
      <c r="F6" s="1"/>
    </row>
    <row r="7" spans="1:8">
      <c r="A7" s="11"/>
      <c r="B7" s="1"/>
      <c r="C7" s="1"/>
      <c r="E7" s="1"/>
      <c r="F7" s="1"/>
    </row>
    <row r="8" spans="1:8">
      <c r="F8" s="11"/>
    </row>
    <row r="9" spans="1:8">
      <c r="B9" s="23">
        <v>64954</v>
      </c>
      <c r="C9" s="22">
        <f>WEEKDAY(B9,2)</f>
        <v>7</v>
      </c>
      <c r="D9" s="22" t="str">
        <f>TEXT((C9+1),"дддд")</f>
        <v>воскресенье</v>
      </c>
      <c r="F9" s="11"/>
    </row>
    <row r="10" spans="1:8">
      <c r="F10" s="11"/>
    </row>
    <row r="11" spans="1:8">
      <c r="C11" t="s">
        <v>102</v>
      </c>
    </row>
    <row r="13" spans="1:8">
      <c r="D13" t="str">
        <f>LOOKUP(C9,'Ссылки и массивы'!$B$2:$B$8,'Ссылки и массивы'!$C$2:$C$8)</f>
        <v>Воскресенье</v>
      </c>
    </row>
    <row r="14" spans="1:8">
      <c r="B14" s="1"/>
      <c r="C14" s="10"/>
    </row>
    <row r="15" spans="1:8">
      <c r="F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8" sqref="F18"/>
    </sheetView>
  </sheetViews>
  <sheetFormatPr defaultRowHeight="14.4"/>
  <cols>
    <col min="2" max="2" width="10.109375" bestFit="1" customWidth="1"/>
    <col min="3" max="3" width="12.6640625" customWidth="1"/>
    <col min="4" max="4" width="12.88671875" customWidth="1"/>
    <col min="6" max="6" width="21" customWidth="1"/>
  </cols>
  <sheetData>
    <row r="1" spans="1:4">
      <c r="A1" s="26"/>
      <c r="B1" s="30" t="s">
        <v>103</v>
      </c>
      <c r="C1" s="30" t="s">
        <v>104</v>
      </c>
      <c r="D1" s="30" t="s">
        <v>26</v>
      </c>
    </row>
    <row r="2" spans="1:4">
      <c r="B2" s="17">
        <v>1</v>
      </c>
      <c r="C2" s="29" t="s">
        <v>95</v>
      </c>
      <c r="D2" s="2" t="s">
        <v>32</v>
      </c>
    </row>
    <row r="3" spans="1:4">
      <c r="B3" s="17">
        <v>2</v>
      </c>
      <c r="C3" s="29" t="s">
        <v>96</v>
      </c>
      <c r="D3" s="12" t="s">
        <v>36</v>
      </c>
    </row>
    <row r="4" spans="1:4">
      <c r="B4" s="17">
        <v>3</v>
      </c>
      <c r="C4" s="21" t="s">
        <v>97</v>
      </c>
      <c r="D4" s="2" t="s">
        <v>37</v>
      </c>
    </row>
    <row r="5" spans="1:4">
      <c r="B5" s="17">
        <v>4</v>
      </c>
      <c r="C5" s="21" t="s">
        <v>98</v>
      </c>
      <c r="D5" s="12" t="s">
        <v>38</v>
      </c>
    </row>
    <row r="6" spans="1:4">
      <c r="B6" s="17">
        <v>5</v>
      </c>
      <c r="C6" s="21" t="s">
        <v>99</v>
      </c>
      <c r="D6" s="2" t="s">
        <v>39</v>
      </c>
    </row>
    <row r="7" spans="1:4">
      <c r="B7" s="24">
        <v>6</v>
      </c>
      <c r="C7" s="28" t="s">
        <v>100</v>
      </c>
      <c r="D7" s="2" t="s">
        <v>40</v>
      </c>
    </row>
    <row r="8" spans="1:4">
      <c r="B8" s="17">
        <v>7</v>
      </c>
      <c r="C8" s="21" t="s">
        <v>101</v>
      </c>
      <c r="D8" s="2" t="s">
        <v>41</v>
      </c>
    </row>
    <row r="9" spans="1:4">
      <c r="B9" s="17">
        <v>8</v>
      </c>
      <c r="D9" s="2" t="s">
        <v>42</v>
      </c>
    </row>
    <row r="10" spans="1:4">
      <c r="B10" s="24">
        <v>9</v>
      </c>
      <c r="D10" s="12" t="s">
        <v>91</v>
      </c>
    </row>
    <row r="11" spans="1:4">
      <c r="B11" s="17">
        <v>10</v>
      </c>
      <c r="D11" s="12" t="s">
        <v>92</v>
      </c>
    </row>
    <row r="12" spans="1:4">
      <c r="B12" s="25">
        <v>11</v>
      </c>
      <c r="D12" s="2" t="s">
        <v>93</v>
      </c>
    </row>
    <row r="13" spans="1:4">
      <c r="B13" s="25">
        <v>12</v>
      </c>
      <c r="D13" s="27" t="s">
        <v>94</v>
      </c>
    </row>
    <row r="18" spans="2:4">
      <c r="B18" s="1">
        <v>64954</v>
      </c>
      <c r="C18">
        <f>WEEKDAY(B18)</f>
        <v>1</v>
      </c>
      <c r="D18" t="str">
        <f>LOOKUP(C18,B2:B8,C2:C8)</f>
        <v>Понедельник</v>
      </c>
    </row>
    <row r="19" spans="2:4">
      <c r="C19">
        <f>MONTH(B18)</f>
        <v>10</v>
      </c>
      <c r="D19" t="str">
        <f>LOOKUP(C19,B2:B13,D2:D13)</f>
        <v>октябрь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2" sqref="I12"/>
    </sheetView>
  </sheetViews>
  <sheetFormatPr defaultRowHeight="14.4"/>
  <cols>
    <col min="1" max="1" width="21" customWidth="1"/>
    <col min="4" max="4" width="21" customWidth="1"/>
    <col min="6" max="6" width="31.6640625" customWidth="1"/>
  </cols>
  <sheetData>
    <row r="1" spans="1:6">
      <c r="A1" s="31" t="s">
        <v>59</v>
      </c>
    </row>
    <row r="2" spans="1:6">
      <c r="A2" s="17" t="s">
        <v>105</v>
      </c>
    </row>
    <row r="3" spans="1:6">
      <c r="A3" s="17" t="s">
        <v>106</v>
      </c>
    </row>
    <row r="4" spans="1:6">
      <c r="A4" s="17" t="s">
        <v>107</v>
      </c>
    </row>
    <row r="5" spans="1:6">
      <c r="A5" s="17" t="s">
        <v>108</v>
      </c>
    </row>
    <row r="6" spans="1:6">
      <c r="A6" s="17" t="s">
        <v>109</v>
      </c>
    </row>
    <row r="8" spans="1:6">
      <c r="A8" s="31" t="s">
        <v>110</v>
      </c>
      <c r="F8" s="17" t="str">
        <f>CONCATENATE(A1," ",A8," ",A15)</f>
        <v>Фамилия Имя Отчество</v>
      </c>
    </row>
    <row r="9" spans="1:6">
      <c r="A9" s="17" t="s">
        <v>111</v>
      </c>
      <c r="F9" s="17" t="str">
        <f t="shared" ref="F9:F13" si="0">CONCATENATE(A2," ",A9," ",A16)</f>
        <v>Первова Иван Дадаядович</v>
      </c>
    </row>
    <row r="10" spans="1:6">
      <c r="A10" s="17" t="s">
        <v>112</v>
      </c>
      <c r="F10" s="17" t="str">
        <f t="shared" si="0"/>
        <v>Второва Алексей Склифосовтович</v>
      </c>
    </row>
    <row r="11" spans="1:6">
      <c r="A11" s="17" t="s">
        <v>113</v>
      </c>
      <c r="F11" s="17" t="str">
        <f t="shared" si="0"/>
        <v>Третьев Илья Оксфордовович</v>
      </c>
    </row>
    <row r="12" spans="1:6">
      <c r="A12" s="17" t="s">
        <v>114</v>
      </c>
      <c r="F12" s="17" t="str">
        <f t="shared" si="0"/>
        <v>Четвёртов Егор Джававич</v>
      </c>
    </row>
    <row r="13" spans="1:6">
      <c r="A13" s="17" t="s">
        <v>115</v>
      </c>
      <c r="F13" s="17" t="str">
        <f t="shared" si="0"/>
        <v>Пятьев Эмиль Питонович</v>
      </c>
    </row>
    <row r="15" spans="1:6">
      <c r="A15" s="31" t="s">
        <v>116</v>
      </c>
    </row>
    <row r="16" spans="1:6">
      <c r="A16" s="17" t="s">
        <v>117</v>
      </c>
    </row>
    <row r="17" spans="1:4">
      <c r="A17" s="17" t="s">
        <v>118</v>
      </c>
    </row>
    <row r="18" spans="1:4">
      <c r="A18" s="17" t="s">
        <v>119</v>
      </c>
    </row>
    <row r="19" spans="1:4">
      <c r="A19" s="17" t="s">
        <v>120</v>
      </c>
    </row>
    <row r="20" spans="1:4">
      <c r="A20" s="17" t="s">
        <v>121</v>
      </c>
      <c r="D20" t="str">
        <f>CONCATENATE('Ссылки и массивы'!D18," ; ",'Ссылки и массивы'!D19)</f>
        <v>Понедельник ; октябрь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opLeftCell="A13" workbookViewId="0">
      <selection activeCell="B9" sqref="B9"/>
    </sheetView>
  </sheetViews>
  <sheetFormatPr defaultRowHeight="14.4"/>
  <cols>
    <col min="2" max="2" width="20.88671875" customWidth="1"/>
    <col min="3" max="3" width="10.88671875" bestFit="1" customWidth="1"/>
  </cols>
  <sheetData>
    <row r="2" spans="2:3">
      <c r="B2" t="s">
        <v>122</v>
      </c>
      <c r="C2" s="14">
        <v>800000</v>
      </c>
    </row>
    <row r="3" spans="2:3">
      <c r="B3" t="s">
        <v>123</v>
      </c>
      <c r="C3" s="14">
        <v>20000</v>
      </c>
    </row>
    <row r="4" spans="2:3">
      <c r="B4" t="s">
        <v>124</v>
      </c>
      <c r="C4" s="32">
        <v>6.7000000000000004E-2</v>
      </c>
    </row>
    <row r="5" spans="2:3">
      <c r="B5" t="s">
        <v>125</v>
      </c>
      <c r="C5" s="34">
        <f>NPER(C4/12,-C3,0,C2,1)/12</f>
        <v>3.0018598482436709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9"/>
  <sheetViews>
    <sheetView workbookViewId="0">
      <selection activeCell="A2" sqref="A2"/>
    </sheetView>
  </sheetViews>
  <sheetFormatPr defaultRowHeight="14.4"/>
  <sheetData>
    <row r="5" spans="4:6">
      <c r="D5" s="13"/>
      <c r="E5" s="13"/>
      <c r="F5" s="13"/>
    </row>
    <row r="6" spans="4:6">
      <c r="D6" s="13"/>
      <c r="E6" s="13"/>
      <c r="F6" s="13"/>
    </row>
    <row r="7" spans="4:6">
      <c r="D7" s="13"/>
      <c r="E7" s="13"/>
      <c r="F7" s="13"/>
    </row>
    <row r="8" spans="4:6">
      <c r="D8" s="13"/>
      <c r="E8" s="13"/>
      <c r="F8" s="13"/>
    </row>
    <row r="9" spans="4:6">
      <c r="D9" s="13"/>
      <c r="E9" s="13"/>
      <c r="F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5</vt:i4>
      </vt:variant>
    </vt:vector>
  </HeadingPairs>
  <TitlesOfParts>
    <vt:vector size="14" baseType="lpstr">
      <vt:lpstr>Вложенные функции и параметры</vt:lpstr>
      <vt:lpstr>Условное форматирование</vt:lpstr>
      <vt:lpstr>Автозаполнение</vt:lpstr>
      <vt:lpstr>Дата и время</vt:lpstr>
      <vt:lpstr>Дата и время(2-ой способ)</vt:lpstr>
      <vt:lpstr>Ссылки и массивы</vt:lpstr>
      <vt:lpstr>Сцепление текста</vt:lpstr>
      <vt:lpstr>Финансовые функции</vt:lpstr>
      <vt:lpstr>Лист4</vt:lpstr>
      <vt:lpstr>Выплата</vt:lpstr>
      <vt:lpstr>Доп.премия</vt:lpstr>
      <vt:lpstr>Китайский</vt:lpstr>
      <vt:lpstr>Налог</vt:lpstr>
      <vt:lpstr>Оклад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2022-07-29T10:16:14Z</dcterms:modified>
</cp:coreProperties>
</file>