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481" documentId="11_0399FDAFF553982BC95E41E1299C85101AFC410D" xr6:coauthVersionLast="45" xr6:coauthVersionMax="45" xr10:uidLastSave="{AB4416EE-4256-4923-9347-7404E3AC87E5}"/>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Curling" sheetId="7" state="hidden" r:id="rId8"/>
    <sheet name="Fonctionnalités" sheetId="8"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17" i="8"/>
  <c r="B4" i="9" s="1"/>
  <c r="E23" i="8"/>
  <c r="E24" i="8"/>
  <c r="E25" i="8"/>
  <c r="E26" i="8"/>
  <c r="E27" i="8"/>
  <c r="E46" i="8"/>
  <c r="E47" i="8"/>
  <c r="E48" i="8"/>
  <c r="E49" i="8"/>
  <c r="E50" i="8"/>
  <c r="E51" i="8"/>
  <c r="E52" i="8"/>
  <c r="E58" i="8" l="1"/>
  <c r="B6" i="9" s="1"/>
  <c r="E39" i="8"/>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<sst xmlns="http://schemas.openxmlformats.org/spreadsheetml/2006/main" count="464" uniqueCount="208">
  <si>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</si>
  <si>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</si>
  <si>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</si>
  <si>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</si>
  <si>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</si>
  <si>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</si>
  <si>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</si>
  <si>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</si>
  <si>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</si>
  <si>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</si>
  <si>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</si>
  <si>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</si>
  <si>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</si>
  <si>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</si>
  <si>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</si>
  <si>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</si>
  <si>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</si>
  <si>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</si>
  <si>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</si>
  <si>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</si>
  <si>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</si>
  <si>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</si>
  <si>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</si>
  <si>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</si>
  <si>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</si>
  <si>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</si>
  <si>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</si>
  <si>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</si>
  <si>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</si>
  <si>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</si>
  <si>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</si>
  <si>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</si>
  <si>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</si>
  <si>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</si>
  <si>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</si>
  <si>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</si>
  <si>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</si>
  <si>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</si>
  <si>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</si>
  <si>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</si>
  <si>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</si>
  <si>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</si>
  <si>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</si>
  <si>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</si>
  <si>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</si>
  <si>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</si>
  <si>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</si>
  <si>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</si>
  <si>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</si>
  <si>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</si>
  <si>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</si>
  <si>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</si>
  <si>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</si>
  <si>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</si>
  <si>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</si>
  <si>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</si>
  <si>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</si>
  <si>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</si>
  <si>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</si>
  <si>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</si>
  <si>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</si>
  <si>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</si>
  <si>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</si>
  <si>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</si>
  <si>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</si>
  <si>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</si>
  <si>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</si>
  <si>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</si>
  <si>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</si>
  <si>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</si>
  <si>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</si>
  <si>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</si>
  <si>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</si>
  <si>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</si>
  <si>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</si>
  <si>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</si>
  <si>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</si>
  <si>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</si>
  <si>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</si>
  <si>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</si>
  <si>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</si>
  <si>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</si>
  <si>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</si>
  <si>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</si>
  <si>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</si>
  <si>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</si>
  <si>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Charles Nollet</t>
  </si>
  <si>
    <t>Samuel Therrien</t>
  </si>
  <si>
    <t>shortcuts-manager.service.ts : beaucoup de responsabilités (attraper les événements, calculer la translation sur une sélection, gérer l'état des outils comme on le voit avec clearOngoingSVG)</t>
  </si>
  <si>
    <t>La classe minimise l'accessibilité des membres</t>
  </si>
  <si>
    <t>Presque tout ce qui est publique devrait être protected</t>
  </si>
  <si>
    <t>shortcuts-manager.service.ts : la majorité des fonctions devrait être privée</t>
  </si>
  <si>
    <t>Les attributs de la classe sont initialisés dans le constructeur</t>
  </si>
  <si>
    <t xml:space="preserve">canvas-conversion.service.ts : isValid / </t>
  </si>
  <si>
    <t>Total de la catégorie</t>
  </si>
  <si>
    <t>Qualité des fonctions</t>
  </si>
  <si>
    <t>La fonction ne fait qu'une chose et elle est non triviale. Son nom est clair, pertinent, représentatif de sa tâche et respecte les conventions.</t>
  </si>
  <si>
    <t>L'ordre des paramètres est cohérent. (x, y, z) plutôt que (y, z, x) par exemple.</t>
  </si>
  <si>
    <t>La fonction doit minimiser le nombre de paramètres (idéalement 0)</t>
  </si>
  <si>
    <t>Tous les paramètres de fonction sont utilisés</t>
  </si>
  <si>
    <t>Exceptions</t>
  </si>
  <si>
    <t>Les exceptions sont claires et spécifiques (Pas d'erreurs génériques)</t>
  </si>
  <si>
    <t>Il n'y a pas de bloc "catch" vide, ou s'ils sont présents, ils sont documentés.</t>
  </si>
  <si>
    <t>Variables</t>
  </si>
  <si>
    <t>Bonne utilisation des constantes.</t>
  </si>
  <si>
    <t>Pas assez de constantes, beaucoup de string magiques</t>
  </si>
  <si>
    <t>Les variables et constantes ont des noms explicites qui respectent les conventions de nommage.</t>
  </si>
  <si>
    <t>shortcuts-manager.service.ts : arrowKeys, le booleen veut dire pressed ou unpressed?</t>
  </si>
  <si>
    <t>Expression Booléennes</t>
  </si>
  <si>
    <t>Les expression booléennes ne sont pas comparées à true et false</t>
  </si>
  <si>
    <t>home-page.component.ts : === true</t>
  </si>
  <si>
    <t>Utilisation des opérateurs ternaires dans les bon scénario</t>
  </si>
  <si>
    <t>Pas d'expressions booléennes complexes. Des prédicats sont utilisés pour simplifier les conditions complexes</t>
  </si>
  <si>
    <t>plusieurs expressions complexes qui devraient être dans un prédicat (ex. dessin-ligne.service)</t>
  </si>
  <si>
    <t>Qualité Générale</t>
  </si>
  <si>
    <t>Avertissement : Code bilingue, à mettre en anglais pour le sprint 2</t>
  </si>
  <si>
    <t>Le programme utilise des enums lorsqu'elles sont nécessaires</t>
  </si>
  <si>
    <t>Adem Aber Aouni</t>
  </si>
  <si>
    <t>Pas assez d'enum, nottement le clavier mais ailleurs aussi (éviter les string magiques)</t>
  </si>
  <si>
    <t>Les objets javascript ne sont pas utilisés, des classes ou des interfaces sont utilisés</t>
  </si>
  <si>
    <t>Le code est correctement indenté et organisé en groupes logiques.</t>
  </si>
  <si>
    <t>Il y a une séparation entre le code typescript, html et css.</t>
  </si>
  <si>
    <t>Beaucoup de logique dans le html (un ngIf devrait appeler un prédicat dans le .ts)</t>
  </si>
  <si>
    <t>Il n'y a pas de duplication de code.</t>
  </si>
  <si>
    <t>Les commentaires sont pertinents</t>
  </si>
  <si>
    <t>Aucune erreur TSLint non justifiée. (Des commentaires TODO sont acceptables). (25% de la note sera retirée par type d'erreur présente)</t>
  </si>
  <si>
    <t>Les structures conditionnelles réduisent l'imbrication lorsque possible (reduce nesting).</t>
  </si>
  <si>
    <t>-0.2 if imbiqué pour aucune raison (drawing-surface.component.ts:159,  gallery.component.ts:94)</t>
  </si>
  <si>
    <t>Le logiciel a des performances acceptables</t>
  </si>
  <si>
    <t>Beaucoup de lagg lorsqu'on peinture avec un gros trait</t>
  </si>
  <si>
    <t>Gestion de Versions</t>
  </si>
  <si>
    <t>La branche de release possède le bon TAG pour les remises de sprint (sprint1, sprint2, ...)</t>
  </si>
  <si>
    <t>Chaque commit concerne une seule "issue" et les messages sont pertinents et suffisamment descriptifs pour chaque commit</t>
  </si>
  <si>
    <t>Message vague e2a33023c3b5a443c34886b390f178c5466d1e3c</t>
  </si>
  <si>
    <t>Le repo git ne contient que les fichiers nécessaires. (pas de dossier node_modules ou de package-lock.json et pas de package.json dans des dossiers autre que client ou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</si>
  <si>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</si>
  <si>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</si>
  <si>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</si>
  <si>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</si>
  <si>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</si>
  <si>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</si>
  <si>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</si>
  <si>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</si>
  <si>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</si>
  <si>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</si>
  <si>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</si>
  <si>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</si>
  <si>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</si>
  <si>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</si>
  <si>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</si>
  <si>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</si>
  <si>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</si>
  <si>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</si>
  <si>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</si>
  <si>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</si>
  <si>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</si>
  <si>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</si>
  <si>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</si>
  <si>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</si>
  <si>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</si>
  <si>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</si>
  <si>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Fonctionnalité</t>
  </si>
  <si>
    <t>Testé</t>
  </si>
  <si>
    <t>Note finale</t>
  </si>
  <si>
    <t>Outil-Ligne</t>
  </si>
  <si>
    <t>Point d'entrée dans l'application</t>
  </si>
  <si>
    <t xml:space="preserve"> Samuel Therrien</t>
  </si>
  <si>
    <t>Vue de dessin</t>
  </si>
  <si>
    <t>Créer un nouveau dessin</t>
  </si>
  <si>
    <t>-.1 Possible d'avoir des valeurs négatifves dans la résolution / -.1 Possible d'avoir des valeurs nulles dans la résolution / -.1 Aucune borne supérieur pour la résolution /  -.1 La couleur d'arrière-plan est celle du dessin courant lorsque l'on crée un dessin à partir de la vue de dessin / -.1 Le raccourci CTRL+O ne fonctionne pas dans le point d'entrée / Test fail dans couleur-palette</t>
  </si>
  <si>
    <t>Outil-Couleur</t>
  </si>
  <si>
    <t>Outil-Rectangle</t>
  </si>
  <si>
    <t>Outil-Pinceau</t>
  </si>
  <si>
    <t>Outil-Crayon</t>
  </si>
  <si>
    <t>Guide d'utilisation</t>
  </si>
  <si>
    <t>-.1 Les descriptions ne contiennent pas les raccourcis des outils / -.1 l'utilisation du guide d'utilisation dans la vue de dessin ne retourne pas à la vue de dessin</t>
  </si>
  <si>
    <t>Note finale pour le sprint</t>
  </si>
  <si>
    <t>Crash</t>
  </si>
  <si>
    <t>Ne build pas</t>
  </si>
  <si>
    <t>Annuler-refaire</t>
  </si>
  <si>
    <t>Sauvegarder le dessin sur serveur</t>
  </si>
  <si>
    <t>-0.1 Aucun Preview d'afficher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</si>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</sst>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sz val="11"/>
      <color rgb="FF444444"/>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3">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16" fillId="0" borderId="0" xfId="0" applyFont="1"/>
    <xf numFmtId="0" fontId="8" fillId="0" borderId="0" xfId="0" applyFont="1" applyAlignment="1">
      <alignment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0" borderId="0" xfId="0" applyFont="1" applyAlignment="1">
      <alignment vertical="center"/>
    </xf>
    <xf numFmtId="0" fontId="8" fillId="0" borderId="0" xfId="0" applyFont="1" applyAlignment="1">
      <alignment horizontal="center" vertical="center" wrapText="1"/>
    </xf>
    <xf numFmtId="0" fontId="10" fillId="0" borderId="0" xfId="0" applyFont="1" applyAlignment="1">
      <alignment vertical="center" wrapText="1"/>
    </xf>
    <xf numFmtId="0" fontId="0" fillId="0" borderId="0" xfId="0" applyAlignment="1">
      <alignment horizontal="center" vertical="center" wrapText="1"/>
    </xf>
    <xf numFmtId="9" fontId="0" fillId="0" borderId="0" xfId="1" applyFont="1" applyBorder="1" applyAlignment="1" applyProtection="1">
      <alignment vertical="center" wrapText="1"/>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92" t="s">
        <v>45</v>
      </c>
      <c r="D2" s="292"/>
      <c r="E2" s="293" t="s">
        <v>46</v>
      </c>
      <c r="F2" s="293"/>
      <c r="G2" s="294" t="s">
        <v>47</v>
      </c>
      <c r="H2" s="294"/>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5" t="s">
        <v>3</v>
      </c>
    </row>
    <row r="3" spans="1:7" ht="15">
      <c r="A3" s="52" t="s">
        <v>52</v>
      </c>
      <c r="B3" s="53"/>
      <c r="C3" s="54"/>
      <c r="D3" s="55"/>
      <c r="E3" s="56"/>
      <c r="F3" s="57"/>
      <c r="G3" s="295"/>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6" t="s">
        <v>55</v>
      </c>
      <c r="I27" s="296"/>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5" t="s">
        <v>3</v>
      </c>
    </row>
    <row r="3" spans="1:7" ht="15">
      <c r="A3" s="52" t="s">
        <v>52</v>
      </c>
      <c r="B3" s="53"/>
      <c r="C3" s="54"/>
      <c r="D3" s="55"/>
      <c r="E3" s="56"/>
      <c r="F3" s="57"/>
      <c r="G3" s="295"/>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6" t="s">
        <v>55</v>
      </c>
      <c r="I31" s="296"/>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I9" sqref="I9"/>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6"/>
      <c r="B3" s="265" t="s">
        <v>74</v>
      </c>
      <c r="C3" s="265" t="s">
        <v>75</v>
      </c>
      <c r="D3" s="265" t="s">
        <v>76</v>
      </c>
      <c r="E3" s="266" t="s">
        <v>77</v>
      </c>
      <c r="F3" s="2" t="s">
        <v>3</v>
      </c>
      <c r="G3" t="s">
        <v>78</v>
      </c>
    </row>
    <row r="4" spans="1:7">
      <c r="A4" s="267" t="s">
        <v>0</v>
      </c>
      <c r="B4" s="268">
        <f>(Fonctionnalités!E17)</f>
        <v>0.90500000000000003</v>
      </c>
      <c r="C4" s="269">
        <f>'Assurance Qualité'!B49</f>
        <v>0.77</v>
      </c>
      <c r="D4" s="269">
        <f>AVERAGE(B4:C4) - 0.1*E4</f>
        <v>0.83750000000000002</v>
      </c>
      <c r="F4" s="280">
        <v>15</v>
      </c>
      <c r="G4" s="279">
        <f>D4*F4</f>
        <v>12.5625</v>
      </c>
    </row>
    <row r="5" spans="1:7">
      <c r="A5" s="270" t="s">
        <v>1</v>
      </c>
      <c r="B5" s="271">
        <f>(Fonctionnalités!E39)</f>
        <v>0.99199999999999999</v>
      </c>
      <c r="C5" s="272">
        <f>'Assurance Qualité'!D49</f>
        <v>0.79799999999999993</v>
      </c>
      <c r="D5" s="272">
        <f>AVERAGE(B5:C5) - 0.1*E5</f>
        <v>0.89500000000000002</v>
      </c>
      <c r="F5" s="280">
        <v>30</v>
      </c>
      <c r="G5" s="279">
        <f t="shared" ref="G5:G7" si="0">D5*F5</f>
        <v>26.85</v>
      </c>
    </row>
    <row r="6" spans="1:7">
      <c r="A6" s="273" t="s">
        <v>2</v>
      </c>
      <c r="B6" s="274">
        <f>(Fonctionnalités!E58)</f>
        <v>0</v>
      </c>
      <c r="C6" s="275">
        <f>'Assurance Qualité'!F49</f>
        <v>0</v>
      </c>
      <c r="D6" s="275">
        <f>AVERAGE(B6:C6) - 0.1*E6</f>
        <v>0</v>
      </c>
      <c r="F6" s="280">
        <v>25</v>
      </c>
      <c r="G6" s="279">
        <f t="shared" si="0"/>
        <v>0</v>
      </c>
    </row>
    <row r="7" spans="1:7">
      <c r="A7" s="276" t="s">
        <v>79</v>
      </c>
      <c r="B7" s="277"/>
      <c r="C7" s="277"/>
      <c r="D7" s="281"/>
      <c r="F7" s="2">
        <v>15</v>
      </c>
      <c r="G7" s="279">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5"/>
  <sheetViews>
    <sheetView tabSelected="1" topLeftCell="A11" zoomScaleNormal="100" workbookViewId="0">
      <selection activeCell="D30" sqref="D30"/>
    </sheetView>
  </sheetViews>
  <sheetFormatPr defaultRowHeight="15"/>
  <cols>
    <col min="1" max="1" width="68.7109375" style="1" customWidth="1"/>
    <col min="2" max="3" width="12.7109375" style="1" customWidth="1"/>
    <col min="4" max="9" width="12.7109375" customWidth="1"/>
    <col min="12" max="14" width="15.7109375" customWidth="1"/>
    <col min="15" max="1025" width="11.42578125"/>
  </cols>
  <sheetData>
    <row r="1" spans="1:14" ht="18.399999999999999" customHeight="1">
      <c r="A1" s="297" t="s">
        <v>80</v>
      </c>
      <c r="B1" s="298"/>
      <c r="C1" s="298"/>
      <c r="D1" s="298"/>
      <c r="E1" s="298"/>
      <c r="F1" s="298"/>
      <c r="G1" s="299"/>
      <c r="H1" s="215"/>
      <c r="I1" s="286"/>
    </row>
    <row r="2" spans="1:14">
      <c r="H2" s="198"/>
    </row>
    <row r="3" spans="1:14" ht="18.399999999999999" customHeight="1">
      <c r="A3" s="300" t="s">
        <v>54</v>
      </c>
      <c r="B3" s="301"/>
      <c r="C3" s="301"/>
      <c r="D3" s="301"/>
      <c r="E3" s="301"/>
      <c r="F3" s="301"/>
      <c r="G3" s="302"/>
      <c r="H3" s="195"/>
      <c r="I3" s="283"/>
    </row>
    <row r="4" spans="1:14" ht="18.75">
      <c r="A4" s="145"/>
      <c r="B4" s="146"/>
      <c r="C4" s="146"/>
      <c r="D4" s="146"/>
      <c r="E4" s="146"/>
      <c r="F4" s="146"/>
      <c r="G4" s="146"/>
      <c r="H4" s="146"/>
      <c r="I4" s="287"/>
    </row>
    <row r="5" spans="1:14" ht="18.399999999999999" customHeight="1">
      <c r="A5" s="306" t="s">
        <v>81</v>
      </c>
      <c r="B5" s="308" t="s">
        <v>0</v>
      </c>
      <c r="C5" s="308"/>
      <c r="D5" s="309" t="s">
        <v>1</v>
      </c>
      <c r="E5" s="309"/>
      <c r="F5" s="310" t="s">
        <v>2</v>
      </c>
      <c r="G5" s="311"/>
      <c r="H5" s="194"/>
      <c r="I5" s="288"/>
      <c r="L5" s="284" t="s">
        <v>82</v>
      </c>
      <c r="M5" s="285"/>
      <c r="N5" s="285"/>
    </row>
    <row r="6" spans="1:14" ht="18.75">
      <c r="A6" s="307"/>
      <c r="B6" s="147" t="s">
        <v>48</v>
      </c>
      <c r="C6" s="148" t="s">
        <v>83</v>
      </c>
      <c r="D6" s="149" t="s">
        <v>48</v>
      </c>
      <c r="E6" s="150" t="s">
        <v>83</v>
      </c>
      <c r="F6" s="151" t="s">
        <v>48</v>
      </c>
      <c r="G6" s="200" t="s">
        <v>83</v>
      </c>
      <c r="H6" s="194"/>
      <c r="I6" s="288"/>
      <c r="L6" s="152" t="s">
        <v>0</v>
      </c>
      <c r="M6" s="152" t="s">
        <v>1</v>
      </c>
      <c r="N6" s="152" t="s">
        <v>2</v>
      </c>
    </row>
    <row r="7" spans="1:14" ht="18.399999999999999" customHeight="1">
      <c r="A7" s="303" t="s">
        <v>84</v>
      </c>
      <c r="B7" s="304"/>
      <c r="C7" s="304"/>
      <c r="D7" s="304"/>
      <c r="E7" s="304"/>
      <c r="F7" s="304"/>
      <c r="G7" s="305"/>
      <c r="H7" s="195"/>
      <c r="I7" s="283"/>
    </row>
    <row r="8" spans="1:14" ht="60">
      <c r="A8" s="201" t="s">
        <v>85</v>
      </c>
      <c r="B8" s="153">
        <v>1</v>
      </c>
      <c r="C8" s="154">
        <v>8</v>
      </c>
      <c r="D8" s="155">
        <v>0</v>
      </c>
      <c r="E8" s="156">
        <v>8</v>
      </c>
      <c r="F8" s="157"/>
      <c r="G8" s="202">
        <v>8</v>
      </c>
      <c r="H8" s="216" t="s">
        <v>86</v>
      </c>
      <c r="I8" t="s">
        <v>87</v>
      </c>
      <c r="M8" t="s">
        <v>88</v>
      </c>
    </row>
    <row r="9" spans="1:14">
      <c r="A9" s="203" t="s">
        <v>89</v>
      </c>
      <c r="B9" s="158">
        <v>0</v>
      </c>
      <c r="C9" s="159">
        <v>2</v>
      </c>
      <c r="D9" s="160">
        <v>0</v>
      </c>
      <c r="E9" s="161">
        <v>2</v>
      </c>
      <c r="F9" s="162"/>
      <c r="G9" s="204">
        <v>2</v>
      </c>
      <c r="H9" s="216" t="s">
        <v>86</v>
      </c>
      <c r="I9" t="s">
        <v>87</v>
      </c>
      <c r="L9" t="s">
        <v>90</v>
      </c>
      <c r="M9" t="s">
        <v>91</v>
      </c>
    </row>
    <row r="10" spans="1:14">
      <c r="A10" s="205" t="s">
        <v>92</v>
      </c>
      <c r="B10" s="158">
        <v>1</v>
      </c>
      <c r="C10" s="163">
        <v>4</v>
      </c>
      <c r="D10" s="160">
        <v>0.5</v>
      </c>
      <c r="E10" s="164">
        <v>4</v>
      </c>
      <c r="F10" s="162"/>
      <c r="G10" s="206">
        <v>4</v>
      </c>
      <c r="H10" s="216" t="s">
        <v>86</v>
      </c>
      <c r="I10" t="s">
        <v>87</v>
      </c>
      <c r="M10" t="s">
        <v>93</v>
      </c>
    </row>
    <row r="11" spans="1:14">
      <c r="A11" s="207" t="s">
        <v>94</v>
      </c>
      <c r="B11" s="186">
        <f>SUMPRODUCT(B8:B10,C8:C10)</f>
        <v>12</v>
      </c>
      <c r="C11" s="165">
        <f>SUM(C8:C10)</f>
        <v>14</v>
      </c>
      <c r="D11" s="187">
        <f>SUMPRODUCT(D8:D10,E8:E10)</f>
        <v>2</v>
      </c>
      <c r="E11" s="166">
        <f>SUM(E8:E10)</f>
        <v>14</v>
      </c>
      <c r="F11" s="167">
        <f>SUMPRODUCT(F8:F10,G8:G10)</f>
        <v>0</v>
      </c>
      <c r="G11" s="206">
        <f>SUM(G8:G10)</f>
        <v>14</v>
      </c>
      <c r="H11" s="216" t="s">
        <v>86</v>
      </c>
      <c r="I11" t="s">
        <v>87</v>
      </c>
    </row>
    <row r="12" spans="1:14" ht="18.399999999999999" customHeight="1">
      <c r="A12" s="303" t="s">
        <v>95</v>
      </c>
      <c r="B12" s="304"/>
      <c r="C12" s="304"/>
      <c r="D12" s="304"/>
      <c r="E12" s="304"/>
      <c r="F12" s="304"/>
      <c r="G12" s="305"/>
      <c r="H12" s="195"/>
      <c r="I12" s="283"/>
    </row>
    <row r="13" spans="1:14" ht="30">
      <c r="A13" s="201" t="s">
        <v>96</v>
      </c>
      <c r="B13" s="168">
        <v>1</v>
      </c>
      <c r="C13" s="159">
        <v>6</v>
      </c>
      <c r="D13" s="169">
        <v>1</v>
      </c>
      <c r="E13" s="161">
        <v>6</v>
      </c>
      <c r="F13" s="170"/>
      <c r="G13" s="202">
        <v>6</v>
      </c>
      <c r="H13" s="216" t="s">
        <v>86</v>
      </c>
      <c r="I13" t="s">
        <v>87</v>
      </c>
    </row>
    <row r="14" spans="1:14" ht="30">
      <c r="A14" s="203" t="s">
        <v>97</v>
      </c>
      <c r="B14" s="171">
        <v>1</v>
      </c>
      <c r="C14" s="159">
        <v>2</v>
      </c>
      <c r="D14" s="172">
        <v>1</v>
      </c>
      <c r="E14" s="161">
        <v>2</v>
      </c>
      <c r="F14" s="173"/>
      <c r="G14" s="204">
        <v>2</v>
      </c>
      <c r="H14" s="216" t="s">
        <v>86</v>
      </c>
      <c r="I14" t="s">
        <v>87</v>
      </c>
    </row>
    <row r="15" spans="1:14">
      <c r="A15" s="203" t="s">
        <v>98</v>
      </c>
      <c r="B15" s="171">
        <v>1</v>
      </c>
      <c r="C15" s="159">
        <v>3</v>
      </c>
      <c r="D15" s="172">
        <v>1</v>
      </c>
      <c r="E15" s="161">
        <v>3</v>
      </c>
      <c r="F15" s="173"/>
      <c r="G15" s="204">
        <v>3</v>
      </c>
      <c r="H15" s="216" t="s">
        <v>86</v>
      </c>
      <c r="I15" t="s">
        <v>87</v>
      </c>
    </row>
    <row r="16" spans="1:14">
      <c r="A16" s="205" t="s">
        <v>99</v>
      </c>
      <c r="B16" s="174">
        <v>1</v>
      </c>
      <c r="C16" s="159">
        <v>2</v>
      </c>
      <c r="D16" s="175">
        <v>1</v>
      </c>
      <c r="E16" s="161">
        <v>2</v>
      </c>
      <c r="F16" s="173"/>
      <c r="G16" s="204">
        <v>2</v>
      </c>
      <c r="H16" s="216" t="s">
        <v>86</v>
      </c>
      <c r="I16" t="s">
        <v>87</v>
      </c>
    </row>
    <row r="17" spans="1:13">
      <c r="A17" s="207" t="s">
        <v>94</v>
      </c>
      <c r="B17" s="186">
        <f>SUMPRODUCT(B13:B16,C13:C16)</f>
        <v>13</v>
      </c>
      <c r="C17" s="163">
        <f>SUM(C13:C16)</f>
        <v>13</v>
      </c>
      <c r="D17" s="187">
        <f>SUMPRODUCT(D13:D16,E13:E16)</f>
        <v>13</v>
      </c>
      <c r="E17" s="164">
        <f>SUM(E13:E16)</f>
        <v>13</v>
      </c>
      <c r="F17" s="176">
        <f>SUMPRODUCT(F13:F16,G13:G16)</f>
        <v>0</v>
      </c>
      <c r="G17" s="206">
        <f>SUM(G13:G16)</f>
        <v>13</v>
      </c>
      <c r="H17" s="216" t="s">
        <v>86</v>
      </c>
      <c r="I17" t="s">
        <v>87</v>
      </c>
    </row>
    <row r="18" spans="1:13" ht="18.399999999999999" customHeight="1">
      <c r="A18" s="303" t="s">
        <v>100</v>
      </c>
      <c r="B18" s="304"/>
      <c r="C18" s="304"/>
      <c r="D18" s="304"/>
      <c r="E18" s="304"/>
      <c r="F18" s="304"/>
      <c r="G18" s="305"/>
      <c r="H18" s="195"/>
      <c r="I18" s="283"/>
    </row>
    <row r="19" spans="1:13">
      <c r="A19" s="203" t="s">
        <v>101</v>
      </c>
      <c r="B19" s="158">
        <v>1</v>
      </c>
      <c r="C19" s="159">
        <v>2</v>
      </c>
      <c r="D19" s="160">
        <v>1</v>
      </c>
      <c r="E19" s="161">
        <v>2</v>
      </c>
      <c r="F19" s="162"/>
      <c r="G19" s="204">
        <v>2</v>
      </c>
      <c r="H19" s="216" t="s">
        <v>86</v>
      </c>
      <c r="I19" t="s">
        <v>87</v>
      </c>
    </row>
    <row r="20" spans="1:13">
      <c r="A20" s="205" t="s">
        <v>102</v>
      </c>
      <c r="B20" s="158">
        <v>1</v>
      </c>
      <c r="C20" s="163">
        <v>2</v>
      </c>
      <c r="D20" s="160">
        <v>1</v>
      </c>
      <c r="E20" s="164">
        <v>2</v>
      </c>
      <c r="F20" s="162"/>
      <c r="G20" s="206">
        <v>2</v>
      </c>
      <c r="H20" s="216" t="s">
        <v>86</v>
      </c>
      <c r="I20" t="s">
        <v>87</v>
      </c>
    </row>
    <row r="21" spans="1:13">
      <c r="A21" s="207" t="s">
        <v>94</v>
      </c>
      <c r="B21" s="186">
        <f>SUMPRODUCT(B19:B20,C19:C20)</f>
        <v>4</v>
      </c>
      <c r="C21" s="165">
        <f>SUM(C19:C20)</f>
        <v>4</v>
      </c>
      <c r="D21" s="187">
        <f>SUMPRODUCT(D19:D20,E19:E20)</f>
        <v>4</v>
      </c>
      <c r="E21" s="166">
        <f>SUM(E19:E20)</f>
        <v>4</v>
      </c>
      <c r="F21" s="167">
        <f>SUMPRODUCT(F19:F20,G19:G20)</f>
        <v>0</v>
      </c>
      <c r="G21" s="206">
        <f>SUM(G19:G20)</f>
        <v>4</v>
      </c>
      <c r="H21" s="216" t="s">
        <v>86</v>
      </c>
      <c r="I21" t="s">
        <v>87</v>
      </c>
    </row>
    <row r="22" spans="1:13" ht="18.399999999999999" customHeight="1">
      <c r="A22" s="303" t="s">
        <v>103</v>
      </c>
      <c r="B22" s="304"/>
      <c r="C22" s="304"/>
      <c r="D22" s="304"/>
      <c r="E22" s="304"/>
      <c r="F22" s="304"/>
      <c r="G22" s="305"/>
      <c r="H22" s="195"/>
      <c r="I22" s="283"/>
    </row>
    <row r="23" spans="1:13">
      <c r="A23" s="205" t="s">
        <v>104</v>
      </c>
      <c r="B23" s="171">
        <v>0</v>
      </c>
      <c r="C23" s="163">
        <v>4</v>
      </c>
      <c r="D23" s="172">
        <v>1</v>
      </c>
      <c r="E23" s="164">
        <v>4</v>
      </c>
      <c r="F23" s="177"/>
      <c r="G23" s="206">
        <v>4</v>
      </c>
      <c r="H23" s="216" t="s">
        <v>86</v>
      </c>
      <c r="I23" t="s">
        <v>87</v>
      </c>
      <c r="L23" s="282" t="s">
        <v>105</v>
      </c>
    </row>
    <row r="24" spans="1:13" ht="30">
      <c r="A24" s="205" t="s">
        <v>106</v>
      </c>
      <c r="B24" s="171">
        <v>1</v>
      </c>
      <c r="C24" s="163">
        <v>5</v>
      </c>
      <c r="D24" s="172">
        <v>0</v>
      </c>
      <c r="E24" s="164">
        <v>5</v>
      </c>
      <c r="F24" s="177"/>
      <c r="G24" s="206">
        <v>5</v>
      </c>
      <c r="H24" s="216" t="s">
        <v>86</v>
      </c>
      <c r="I24" t="s">
        <v>87</v>
      </c>
      <c r="M24" t="s">
        <v>107</v>
      </c>
    </row>
    <row r="25" spans="1:13">
      <c r="A25" s="207" t="s">
        <v>94</v>
      </c>
      <c r="B25" s="186">
        <f>SUMPRODUCT(B23:B24,C23:C24)</f>
        <v>5</v>
      </c>
      <c r="C25" s="165">
        <f>SUM(C23:C24)</f>
        <v>9</v>
      </c>
      <c r="D25" s="187">
        <f>SUMPRODUCT(D23:D24,E23:E24)</f>
        <v>4</v>
      </c>
      <c r="E25" s="166">
        <f>SUM(E23:E24)</f>
        <v>9</v>
      </c>
      <c r="F25" s="167">
        <f>SUMPRODUCT(F23:F24,G23:G24)</f>
        <v>0</v>
      </c>
      <c r="G25" s="206">
        <f>SUM(G23:G24)</f>
        <v>9</v>
      </c>
      <c r="H25" s="216" t="s">
        <v>86</v>
      </c>
      <c r="I25" t="s">
        <v>87</v>
      </c>
    </row>
    <row r="26" spans="1:13" ht="18.399999999999999" customHeight="1">
      <c r="A26" s="303" t="s">
        <v>108</v>
      </c>
      <c r="B26" s="304"/>
      <c r="C26" s="304"/>
      <c r="D26" s="304"/>
      <c r="E26" s="304"/>
      <c r="F26" s="304"/>
      <c r="G26" s="305"/>
      <c r="H26" s="195"/>
      <c r="I26" s="283"/>
    </row>
    <row r="27" spans="1:13">
      <c r="A27" s="201" t="s">
        <v>109</v>
      </c>
      <c r="B27" s="178">
        <v>1</v>
      </c>
      <c r="C27" s="154">
        <v>2</v>
      </c>
      <c r="D27" s="179">
        <v>0</v>
      </c>
      <c r="E27" s="156">
        <v>2</v>
      </c>
      <c r="F27" s="180"/>
      <c r="G27" s="202">
        <v>2</v>
      </c>
      <c r="H27" s="216" t="s">
        <v>86</v>
      </c>
      <c r="I27" t="s">
        <v>87</v>
      </c>
      <c r="M27" t="s">
        <v>110</v>
      </c>
    </row>
    <row r="28" spans="1:13">
      <c r="A28" s="203" t="s">
        <v>111</v>
      </c>
      <c r="B28" s="171">
        <v>1</v>
      </c>
      <c r="C28" s="159">
        <v>3</v>
      </c>
      <c r="D28" s="172">
        <v>1</v>
      </c>
      <c r="E28" s="161">
        <v>3</v>
      </c>
      <c r="F28" s="177"/>
      <c r="G28" s="204">
        <v>3</v>
      </c>
      <c r="H28" s="216" t="s">
        <v>86</v>
      </c>
      <c r="I28" t="s">
        <v>87</v>
      </c>
    </row>
    <row r="29" spans="1:13" ht="30">
      <c r="A29" s="205" t="s">
        <v>112</v>
      </c>
      <c r="B29" s="171">
        <v>0</v>
      </c>
      <c r="C29" s="163">
        <v>3</v>
      </c>
      <c r="D29" s="172">
        <v>1</v>
      </c>
      <c r="E29" s="164">
        <v>3</v>
      </c>
      <c r="F29" s="177"/>
      <c r="G29" s="206">
        <v>3</v>
      </c>
      <c r="H29" s="216" t="s">
        <v>86</v>
      </c>
      <c r="I29" t="s">
        <v>87</v>
      </c>
      <c r="L29" t="s">
        <v>113</v>
      </c>
    </row>
    <row r="30" spans="1:13">
      <c r="A30" s="207" t="s">
        <v>94</v>
      </c>
      <c r="B30" s="181">
        <f>SUMPRODUCT(B27:B29,C27:C29)</f>
        <v>5</v>
      </c>
      <c r="C30" s="165">
        <f>SUM(C27:C29)</f>
        <v>8</v>
      </c>
      <c r="D30" s="182">
        <f>SUMPRODUCT(D27:D29,E27:E29)</f>
        <v>6</v>
      </c>
      <c r="E30" s="166">
        <f>SUM(E27:E29)</f>
        <v>8</v>
      </c>
      <c r="F30" s="167">
        <f>SUMPRODUCT(F27:F29,G27:G29)</f>
        <v>0</v>
      </c>
      <c r="G30" s="206">
        <f>SUM(G27:G29)</f>
        <v>8</v>
      </c>
      <c r="H30" s="216" t="s">
        <v>86</v>
      </c>
      <c r="I30" t="s">
        <v>87</v>
      </c>
    </row>
    <row r="31" spans="1:13" ht="18.399999999999999" customHeight="1">
      <c r="A31" s="303" t="s">
        <v>114</v>
      </c>
      <c r="B31" s="304"/>
      <c r="C31" s="304"/>
      <c r="D31" s="304"/>
      <c r="E31" s="304"/>
      <c r="F31" s="304"/>
      <c r="G31" s="305"/>
      <c r="H31" s="195"/>
      <c r="I31" s="283"/>
      <c r="L31" t="s">
        <v>115</v>
      </c>
    </row>
    <row r="32" spans="1:13">
      <c r="A32" s="203" t="s">
        <v>116</v>
      </c>
      <c r="B32" s="171">
        <v>0</v>
      </c>
      <c r="C32" s="159">
        <v>3</v>
      </c>
      <c r="D32" s="172">
        <v>1</v>
      </c>
      <c r="E32" s="161">
        <v>3</v>
      </c>
      <c r="F32" s="177"/>
      <c r="G32" s="204">
        <v>3</v>
      </c>
      <c r="H32" s="216" t="s">
        <v>86</v>
      </c>
      <c r="I32" t="s">
        <v>117</v>
      </c>
      <c r="L32" t="s">
        <v>118</v>
      </c>
    </row>
    <row r="33" spans="1:13" ht="30">
      <c r="A33" s="203" t="s">
        <v>119</v>
      </c>
      <c r="B33" s="171">
        <v>1</v>
      </c>
      <c r="C33" s="159">
        <v>4</v>
      </c>
      <c r="D33" s="172">
        <v>1</v>
      </c>
      <c r="E33" s="161">
        <v>4</v>
      </c>
      <c r="F33" s="177"/>
      <c r="G33" s="204">
        <v>4</v>
      </c>
      <c r="H33" s="216" t="s">
        <v>86</v>
      </c>
      <c r="I33" t="s">
        <v>117</v>
      </c>
    </row>
    <row r="34" spans="1:13">
      <c r="A34" s="203" t="s">
        <v>120</v>
      </c>
      <c r="B34" s="171">
        <v>1</v>
      </c>
      <c r="C34" s="159">
        <v>3</v>
      </c>
      <c r="D34" s="172">
        <v>1</v>
      </c>
      <c r="E34" s="161">
        <v>3</v>
      </c>
      <c r="F34" s="177"/>
      <c r="G34" s="204">
        <v>3</v>
      </c>
      <c r="H34" s="216" t="s">
        <v>86</v>
      </c>
      <c r="I34" t="s">
        <v>117</v>
      </c>
    </row>
    <row r="35" spans="1:13">
      <c r="A35" s="203" t="s">
        <v>121</v>
      </c>
      <c r="B35" s="171">
        <v>0</v>
      </c>
      <c r="C35" s="159">
        <v>4</v>
      </c>
      <c r="D35" s="172">
        <v>1</v>
      </c>
      <c r="E35" s="161">
        <v>4</v>
      </c>
      <c r="F35" s="177"/>
      <c r="G35" s="204">
        <v>4</v>
      </c>
      <c r="H35" s="216" t="s">
        <v>86</v>
      </c>
      <c r="I35" t="s">
        <v>117</v>
      </c>
      <c r="L35" t="s">
        <v>122</v>
      </c>
    </row>
    <row r="36" spans="1:13">
      <c r="A36" s="203" t="s">
        <v>123</v>
      </c>
      <c r="B36" s="171">
        <v>1</v>
      </c>
      <c r="C36" s="159">
        <v>4</v>
      </c>
      <c r="D36" s="172">
        <v>1</v>
      </c>
      <c r="E36" s="161">
        <v>4</v>
      </c>
      <c r="F36" s="177"/>
      <c r="G36" s="204">
        <v>4</v>
      </c>
      <c r="H36" s="216" t="s">
        <v>86</v>
      </c>
      <c r="I36" t="s">
        <v>117</v>
      </c>
    </row>
    <row r="37" spans="1:13">
      <c r="A37" s="203" t="s">
        <v>124</v>
      </c>
      <c r="B37" s="171">
        <v>1</v>
      </c>
      <c r="C37" s="159">
        <v>2</v>
      </c>
      <c r="D37" s="172">
        <v>1</v>
      </c>
      <c r="E37" s="161">
        <v>2</v>
      </c>
      <c r="F37" s="177"/>
      <c r="G37" s="204">
        <v>2</v>
      </c>
      <c r="H37" s="216" t="s">
        <v>86</v>
      </c>
      <c r="I37" t="s">
        <v>117</v>
      </c>
    </row>
    <row r="38" spans="1:13" ht="30">
      <c r="A38" s="205" t="s">
        <v>125</v>
      </c>
      <c r="B38" s="171">
        <v>1</v>
      </c>
      <c r="C38" s="163">
        <v>12</v>
      </c>
      <c r="D38" s="172">
        <v>1</v>
      </c>
      <c r="E38" s="164">
        <v>12</v>
      </c>
      <c r="F38" s="177"/>
      <c r="G38" s="206">
        <v>12</v>
      </c>
      <c r="H38" s="216" t="s">
        <v>86</v>
      </c>
      <c r="I38" t="s">
        <v>117</v>
      </c>
    </row>
    <row r="39" spans="1:13" ht="30">
      <c r="A39" s="205" t="s">
        <v>126</v>
      </c>
      <c r="B39" s="171">
        <v>1</v>
      </c>
      <c r="C39" s="163">
        <v>6</v>
      </c>
      <c r="D39" s="172">
        <v>0.8</v>
      </c>
      <c r="E39" s="164">
        <v>6</v>
      </c>
      <c r="F39" s="177"/>
      <c r="G39" s="206">
        <v>6</v>
      </c>
      <c r="H39" s="216" t="s">
        <v>86</v>
      </c>
      <c r="I39" t="s">
        <v>117</v>
      </c>
      <c r="M39" t="s">
        <v>127</v>
      </c>
    </row>
    <row r="40" spans="1:13">
      <c r="A40" s="205" t="s">
        <v>128</v>
      </c>
      <c r="B40" s="171">
        <v>0</v>
      </c>
      <c r="C40" s="163">
        <v>3</v>
      </c>
      <c r="D40" s="172">
        <v>1</v>
      </c>
      <c r="E40" s="164">
        <v>3</v>
      </c>
      <c r="F40" s="177"/>
      <c r="G40" s="206">
        <v>3</v>
      </c>
      <c r="H40" s="216" t="s">
        <v>86</v>
      </c>
      <c r="I40" t="s">
        <v>117</v>
      </c>
      <c r="L40" t="s">
        <v>129</v>
      </c>
    </row>
    <row r="41" spans="1:13">
      <c r="A41" s="207" t="s">
        <v>94</v>
      </c>
      <c r="B41" s="181">
        <f>SUMPRODUCT(B32:B40,C32:C40)</f>
        <v>31</v>
      </c>
      <c r="C41" s="165">
        <f>SUM(C32:C40)</f>
        <v>41</v>
      </c>
      <c r="D41" s="182">
        <f>SUMPRODUCT(D32:D40,E32:E40)</f>
        <v>39.799999999999997</v>
      </c>
      <c r="E41" s="166">
        <f>SUM(E32:E40)</f>
        <v>41</v>
      </c>
      <c r="F41" s="167">
        <f>SUMPRODUCT(F32:F40,G32:G40)</f>
        <v>0</v>
      </c>
      <c r="G41" s="206">
        <f>SUM(G32:G40)</f>
        <v>41</v>
      </c>
      <c r="H41" s="216" t="s">
        <v>86</v>
      </c>
      <c r="I41" t="s">
        <v>117</v>
      </c>
    </row>
    <row r="42" spans="1:13" ht="18.399999999999999" customHeight="1">
      <c r="A42" s="303" t="s">
        <v>130</v>
      </c>
      <c r="B42" s="304"/>
      <c r="C42" s="304"/>
      <c r="D42" s="304"/>
      <c r="E42" s="304"/>
      <c r="F42" s="304"/>
      <c r="G42" s="305"/>
      <c r="H42" s="195"/>
    </row>
    <row r="43" spans="1:13" ht="30">
      <c r="A43" s="208" t="s">
        <v>131</v>
      </c>
      <c r="B43" s="178">
        <v>1</v>
      </c>
      <c r="C43" s="183">
        <v>3</v>
      </c>
      <c r="D43" s="179">
        <v>1</v>
      </c>
      <c r="E43" s="184">
        <v>3</v>
      </c>
      <c r="F43" s="180"/>
      <c r="G43" s="209">
        <v>3</v>
      </c>
      <c r="H43" t="s">
        <v>87</v>
      </c>
      <c r="I43" t="s">
        <v>87</v>
      </c>
    </row>
    <row r="44" spans="1:13" ht="30">
      <c r="A44" s="205" t="s">
        <v>132</v>
      </c>
      <c r="B44" s="171">
        <v>0</v>
      </c>
      <c r="C44" s="163">
        <v>4</v>
      </c>
      <c r="D44" s="172">
        <v>1</v>
      </c>
      <c r="E44" s="164">
        <v>4</v>
      </c>
      <c r="F44" s="177"/>
      <c r="G44" s="206">
        <v>4</v>
      </c>
      <c r="H44" t="s">
        <v>87</v>
      </c>
      <c r="I44" t="s">
        <v>87</v>
      </c>
      <c r="L44" t="s">
        <v>133</v>
      </c>
    </row>
    <row r="45" spans="1:13" ht="45">
      <c r="A45" s="203" t="s">
        <v>134</v>
      </c>
      <c r="B45" s="171">
        <v>1</v>
      </c>
      <c r="C45" s="159">
        <v>4</v>
      </c>
      <c r="D45" s="172">
        <v>1</v>
      </c>
      <c r="E45" s="161">
        <v>4</v>
      </c>
      <c r="F45" s="185"/>
      <c r="G45" s="204">
        <v>4</v>
      </c>
      <c r="H45" t="s">
        <v>87</v>
      </c>
      <c r="I45" t="s">
        <v>87</v>
      </c>
    </row>
    <row r="46" spans="1:13">
      <c r="A46" s="210" t="s">
        <v>94</v>
      </c>
      <c r="B46" s="186">
        <f>SUMPRODUCT(B43:B45,C43:C45)</f>
        <v>7</v>
      </c>
      <c r="C46" s="165">
        <f>SUM(C43:C45)</f>
        <v>11</v>
      </c>
      <c r="D46" s="187">
        <f>SUMPRODUCT(D43:D45,E43:E45)</f>
        <v>11</v>
      </c>
      <c r="E46" s="166">
        <f>SUM(E43:E45)</f>
        <v>11</v>
      </c>
      <c r="F46" s="188">
        <f>SUMPRODUCT(F43:F45,G43:G45)</f>
        <v>0</v>
      </c>
      <c r="G46" s="211">
        <f>SUM(G43:G45)</f>
        <v>11</v>
      </c>
      <c r="H46" s="196"/>
      <c r="I46" s="289"/>
    </row>
    <row r="47" spans="1:13" ht="18.399999999999999" customHeight="1">
      <c r="A47" s="303" t="s">
        <v>76</v>
      </c>
      <c r="B47" s="304"/>
      <c r="C47" s="304"/>
      <c r="D47" s="304"/>
      <c r="E47" s="304"/>
      <c r="F47" s="304"/>
      <c r="G47" s="305"/>
      <c r="H47" s="195"/>
      <c r="I47" s="283"/>
    </row>
    <row r="48" spans="1:13">
      <c r="A48" s="212" t="s">
        <v>135</v>
      </c>
      <c r="B48" s="189">
        <f t="shared" ref="B48:G48" si="0">B11+B17+B21+B25+B30+B41+B46</f>
        <v>77</v>
      </c>
      <c r="C48" s="190">
        <f t="shared" si="0"/>
        <v>100</v>
      </c>
      <c r="D48" s="191">
        <f t="shared" si="0"/>
        <v>79.8</v>
      </c>
      <c r="E48" s="192">
        <f t="shared" si="0"/>
        <v>100</v>
      </c>
      <c r="F48" s="193">
        <f t="shared" si="0"/>
        <v>0</v>
      </c>
      <c r="G48" s="213">
        <f t="shared" si="0"/>
        <v>100</v>
      </c>
      <c r="H48" s="197"/>
      <c r="I48" s="289"/>
    </row>
    <row r="49" spans="1:9">
      <c r="A49" s="214" t="s">
        <v>136</v>
      </c>
      <c r="B49" s="312">
        <f>B48/C48</f>
        <v>0.77</v>
      </c>
      <c r="C49" s="312"/>
      <c r="D49" s="313">
        <f>D48/E48</f>
        <v>0.79799999999999993</v>
      </c>
      <c r="E49" s="313"/>
      <c r="F49" s="314">
        <f>F48/G48</f>
        <v>0</v>
      </c>
      <c r="G49" s="315"/>
      <c r="H49" s="199"/>
      <c r="I49" s="290"/>
    </row>
    <row r="50" spans="1:9">
      <c r="H50" s="198"/>
    </row>
    <row r="51" spans="1:9">
      <c r="H51" s="198"/>
    </row>
    <row r="52" spans="1:9">
      <c r="H52" s="198"/>
    </row>
    <row r="53" spans="1:9">
      <c r="H53" s="198"/>
    </row>
    <row r="54" spans="1:9">
      <c r="H54" s="198"/>
    </row>
    <row r="55" spans="1:9">
      <c r="H55" s="198"/>
    </row>
  </sheetData>
  <mergeCells count="17">
    <mergeCell ref="A31:G31"/>
    <mergeCell ref="A26:G26"/>
    <mergeCell ref="B49:C49"/>
    <mergeCell ref="D49:E49"/>
    <mergeCell ref="F49:G49"/>
    <mergeCell ref="A47:G47"/>
    <mergeCell ref="A42:G42"/>
    <mergeCell ref="A1:G1"/>
    <mergeCell ref="A3:G3"/>
    <mergeCell ref="A22:G22"/>
    <mergeCell ref="A18:G18"/>
    <mergeCell ref="A12:G12"/>
    <mergeCell ref="A7:G7"/>
    <mergeCell ref="A5:A6"/>
    <mergeCell ref="B5:C5"/>
    <mergeCell ref="D5:E5"/>
    <mergeCell ref="F5:G5"/>
  </mergeCells>
  <dataValidations count="1">
    <dataValidation type="decimal" allowBlank="1" showInputMessage="1" showErrorMessage="1" error="Les évaluations sont faites en terme de pourcentage. Veuillez entrer une valeur entre 0 et 1" sqref="B8:B10 D8:D10 F8:F10 B43:B45 B13:B16 D13:D16 F13:F16 H8:H11 B27:B29 D27:D29 F27:F29 H23:H25 B32:B40 D32:D40 F32:F40 H27:H30 H43:H45 H32:H41 F43:F45 B23:B24 H13:H17 F19:F20 D19:D20 B19:B20 H19:H21 F23:F24 D23:D24 D43:D4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5" t="s">
        <v>3</v>
      </c>
    </row>
    <row r="3" spans="1:7" ht="15">
      <c r="A3" s="52" t="s">
        <v>52</v>
      </c>
      <c r="B3" s="53"/>
      <c r="C3" s="54"/>
      <c r="D3" s="55"/>
      <c r="E3" s="56"/>
      <c r="F3" s="57"/>
      <c r="G3" s="295"/>
    </row>
    <row r="4" spans="1:7" ht="30">
      <c r="A4" s="58" t="s">
        <v>137</v>
      </c>
      <c r="B4" s="59"/>
      <c r="C4" s="60"/>
      <c r="D4" s="61"/>
      <c r="E4" s="62"/>
      <c r="F4" s="63"/>
      <c r="G4" s="64">
        <v>6</v>
      </c>
    </row>
    <row r="5" spans="1:7" ht="30">
      <c r="A5" s="65" t="s">
        <v>12</v>
      </c>
      <c r="B5" s="66"/>
      <c r="C5" s="67"/>
      <c r="D5" s="68"/>
      <c r="E5" s="69"/>
      <c r="F5" s="70"/>
      <c r="G5" s="71">
        <v>3</v>
      </c>
    </row>
    <row r="6" spans="1:7" ht="30">
      <c r="A6" s="65" t="s">
        <v>138</v>
      </c>
      <c r="B6" s="66"/>
      <c r="C6" s="67"/>
      <c r="D6" s="68"/>
      <c r="E6" s="69"/>
      <c r="F6" s="70"/>
      <c r="G6" s="71">
        <v>2</v>
      </c>
    </row>
    <row r="7" spans="1:7" ht="15">
      <c r="A7" s="65" t="s">
        <v>139</v>
      </c>
      <c r="B7" s="66"/>
      <c r="C7" s="67"/>
      <c r="D7" s="68"/>
      <c r="E7" s="69"/>
      <c r="F7" s="70"/>
      <c r="G7" s="71">
        <v>4</v>
      </c>
    </row>
    <row r="8" spans="1:7" ht="30">
      <c r="A8" s="65" t="s">
        <v>140</v>
      </c>
      <c r="B8" s="66"/>
      <c r="C8" s="67"/>
      <c r="D8" s="68"/>
      <c r="E8" s="69"/>
      <c r="F8" s="70"/>
      <c r="G8" s="71">
        <v>3</v>
      </c>
    </row>
    <row r="9" spans="1:7" ht="15">
      <c r="A9" s="65" t="s">
        <v>141</v>
      </c>
      <c r="B9" s="66"/>
      <c r="C9" s="67"/>
      <c r="D9" s="68"/>
      <c r="E9" s="69"/>
      <c r="F9" s="70"/>
      <c r="G9" s="71">
        <v>3</v>
      </c>
    </row>
    <row r="10" spans="1:7" ht="30">
      <c r="A10" s="65" t="s">
        <v>142</v>
      </c>
      <c r="B10" s="66"/>
      <c r="C10" s="67"/>
      <c r="D10" s="68"/>
      <c r="E10" s="69"/>
      <c r="F10" s="70"/>
      <c r="G10" s="71">
        <v>3</v>
      </c>
    </row>
    <row r="11" spans="1:7" ht="30">
      <c r="A11" s="65" t="s">
        <v>143</v>
      </c>
      <c r="B11" s="66"/>
      <c r="C11" s="67"/>
      <c r="D11" s="68"/>
      <c r="E11" s="69"/>
      <c r="F11" s="70"/>
      <c r="G11" s="71">
        <v>3</v>
      </c>
    </row>
    <row r="12" spans="1:7" ht="15">
      <c r="A12" s="65" t="s">
        <v>144</v>
      </c>
      <c r="B12" s="66"/>
      <c r="C12" s="67"/>
      <c r="D12" s="68"/>
      <c r="E12" s="69"/>
      <c r="F12" s="70"/>
      <c r="G12" s="71">
        <v>2</v>
      </c>
    </row>
    <row r="13" spans="1:7" ht="30">
      <c r="A13" s="65" t="s">
        <v>145</v>
      </c>
      <c r="B13" s="66"/>
      <c r="C13" s="67"/>
      <c r="D13" s="68"/>
      <c r="E13" s="69"/>
      <c r="F13" s="70"/>
      <c r="G13" s="71">
        <v>5</v>
      </c>
    </row>
    <row r="14" spans="1:7" ht="15">
      <c r="A14" s="65" t="s">
        <v>146</v>
      </c>
      <c r="B14" s="66"/>
      <c r="C14" s="67"/>
      <c r="D14" s="68"/>
      <c r="E14" s="69"/>
      <c r="F14" s="70"/>
      <c r="G14" s="71">
        <v>2</v>
      </c>
    </row>
    <row r="15" spans="1:7" ht="15">
      <c r="A15" s="65" t="s">
        <v>147</v>
      </c>
      <c r="B15" s="66"/>
      <c r="C15" s="67"/>
      <c r="D15" s="68"/>
      <c r="E15" s="69"/>
      <c r="F15" s="70"/>
      <c r="G15" s="71">
        <v>3</v>
      </c>
    </row>
    <row r="16" spans="1:7" ht="15">
      <c r="A16" s="65" t="s">
        <v>148</v>
      </c>
      <c r="B16" s="66"/>
      <c r="C16" s="67"/>
      <c r="D16" s="68"/>
      <c r="E16" s="69"/>
      <c r="F16" s="70"/>
      <c r="G16" s="71">
        <v>1</v>
      </c>
    </row>
    <row r="17" spans="1:7" ht="15">
      <c r="A17" s="65" t="s">
        <v>149</v>
      </c>
      <c r="B17" s="66"/>
      <c r="C17" s="67"/>
      <c r="D17" s="68"/>
      <c r="E17" s="69"/>
      <c r="F17" s="70"/>
      <c r="G17" s="71">
        <v>3</v>
      </c>
    </row>
    <row r="18" spans="1:7" ht="30">
      <c r="A18" s="65" t="s">
        <v>150</v>
      </c>
      <c r="B18" s="66"/>
      <c r="C18" s="67"/>
      <c r="D18" s="68"/>
      <c r="E18" s="69"/>
      <c r="F18" s="70"/>
      <c r="G18" s="71">
        <v>2</v>
      </c>
    </row>
    <row r="19" spans="1:7" ht="15">
      <c r="A19" s="65" t="s">
        <v>151</v>
      </c>
      <c r="B19" s="66"/>
      <c r="C19" s="67"/>
      <c r="D19" s="68"/>
      <c r="E19" s="69"/>
      <c r="F19" s="70"/>
      <c r="G19" s="71">
        <v>1</v>
      </c>
    </row>
    <row r="20" spans="1:7" ht="15">
      <c r="A20" s="65" t="s">
        <v>152</v>
      </c>
      <c r="B20" s="66"/>
      <c r="C20" s="67"/>
      <c r="D20" s="68"/>
      <c r="E20" s="69"/>
      <c r="F20" s="70"/>
      <c r="G20" s="71">
        <v>2</v>
      </c>
    </row>
    <row r="21" spans="1:7" ht="45">
      <c r="A21" s="65" t="s">
        <v>153</v>
      </c>
      <c r="B21" s="66"/>
      <c r="C21" s="67"/>
      <c r="D21" s="68"/>
      <c r="E21" s="69"/>
      <c r="F21" s="70"/>
      <c r="G21" s="71">
        <v>3</v>
      </c>
    </row>
    <row r="22" spans="1:7" ht="15">
      <c r="A22" s="65" t="s">
        <v>154</v>
      </c>
      <c r="B22" s="66"/>
      <c r="C22" s="67"/>
      <c r="D22" s="68"/>
      <c r="E22" s="69"/>
      <c r="F22" s="70"/>
      <c r="G22" s="71">
        <v>1</v>
      </c>
    </row>
    <row r="23" spans="1:7" ht="30">
      <c r="A23" s="65" t="s">
        <v>155</v>
      </c>
      <c r="B23" s="66"/>
      <c r="C23" s="67"/>
      <c r="D23" s="68"/>
      <c r="E23" s="69"/>
      <c r="F23" s="70"/>
      <c r="G23" s="71">
        <v>3</v>
      </c>
    </row>
    <row r="24" spans="1:7" ht="15">
      <c r="A24" s="65" t="s">
        <v>156</v>
      </c>
      <c r="B24" s="66"/>
      <c r="C24" s="67"/>
      <c r="D24" s="68"/>
      <c r="E24" s="69"/>
      <c r="F24" s="70"/>
      <c r="G24" s="71">
        <v>1</v>
      </c>
    </row>
    <row r="25" spans="1:7" ht="15">
      <c r="A25" s="65" t="s">
        <v>157</v>
      </c>
      <c r="B25" s="66"/>
      <c r="C25" s="67"/>
      <c r="D25" s="68"/>
      <c r="E25" s="69"/>
      <c r="F25" s="70"/>
      <c r="G25" s="71">
        <v>1</v>
      </c>
    </row>
    <row r="26" spans="1:7" ht="30">
      <c r="A26" s="65" t="s">
        <v>158</v>
      </c>
      <c r="B26" s="66"/>
      <c r="C26" s="67"/>
      <c r="D26" s="68"/>
      <c r="E26" s="69"/>
      <c r="F26" s="70"/>
      <c r="G26" s="71">
        <v>2</v>
      </c>
    </row>
    <row r="27" spans="1:7" ht="30">
      <c r="A27" s="72" t="s">
        <v>159</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6" t="s">
        <v>55</v>
      </c>
      <c r="I33" s="296"/>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160</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topLeftCell="A20" workbookViewId="0">
      <selection activeCell="F30" sqref="F30"/>
    </sheetView>
  </sheetViews>
  <sheetFormatPr defaultRowHeight="15"/>
  <cols>
    <col min="1" max="1" width="73" customWidth="1"/>
    <col min="5" max="5" width="11" bestFit="1" customWidth="1"/>
    <col min="6" max="6" width="14.140625" bestFit="1" customWidth="1"/>
  </cols>
  <sheetData>
    <row r="1" spans="1:7" ht="18.75">
      <c r="A1" s="324" t="s">
        <v>80</v>
      </c>
      <c r="B1" s="325"/>
      <c r="C1" s="325"/>
      <c r="D1" s="325"/>
      <c r="E1" s="325"/>
      <c r="F1" s="325"/>
    </row>
    <row r="2" spans="1:7">
      <c r="A2" s="216"/>
      <c r="B2" s="216"/>
      <c r="C2" s="217"/>
      <c r="D2" s="217"/>
      <c r="E2" s="216"/>
      <c r="F2" s="217"/>
    </row>
    <row r="3" spans="1:7" ht="18.75">
      <c r="A3" s="324" t="s">
        <v>51</v>
      </c>
      <c r="B3" s="325"/>
      <c r="C3" s="325"/>
      <c r="D3" s="325"/>
      <c r="E3" s="325"/>
      <c r="F3" s="325"/>
    </row>
    <row r="5" spans="1:7" ht="23.25">
      <c r="A5" s="326" t="s">
        <v>0</v>
      </c>
      <c r="B5" s="326"/>
      <c r="C5" s="326"/>
      <c r="D5" s="326"/>
      <c r="E5" s="326"/>
      <c r="F5" s="326"/>
    </row>
    <row r="6" spans="1:7">
      <c r="A6" s="218" t="s">
        <v>52</v>
      </c>
      <c r="B6" s="327"/>
      <c r="C6" s="327"/>
      <c r="D6" s="327"/>
      <c r="E6" s="327"/>
      <c r="F6" s="328"/>
    </row>
    <row r="7" spans="1:7">
      <c r="A7" s="219" t="s">
        <v>161</v>
      </c>
      <c r="B7" s="220" t="s">
        <v>48</v>
      </c>
      <c r="C7" s="220" t="s">
        <v>162</v>
      </c>
      <c r="D7" s="220" t="s">
        <v>3</v>
      </c>
      <c r="E7" s="220" t="s">
        <v>163</v>
      </c>
      <c r="F7" s="221" t="s">
        <v>82</v>
      </c>
    </row>
    <row r="8" spans="1:7">
      <c r="A8" s="222" t="s">
        <v>164</v>
      </c>
      <c r="B8" s="223">
        <v>1</v>
      </c>
      <c r="C8" s="223">
        <v>1</v>
      </c>
      <c r="D8" s="223">
        <v>16</v>
      </c>
      <c r="E8" s="223">
        <f t="shared" ref="E8:E13" si="0">B8*C8*D8</f>
        <v>16</v>
      </c>
      <c r="F8" s="224"/>
      <c r="G8" t="s">
        <v>117</v>
      </c>
    </row>
    <row r="9" spans="1:7">
      <c r="A9" s="222" t="s">
        <v>165</v>
      </c>
      <c r="B9" s="223">
        <v>1</v>
      </c>
      <c r="C9" s="223">
        <v>1</v>
      </c>
      <c r="D9" s="223">
        <v>8</v>
      </c>
      <c r="E9" s="223">
        <f t="shared" si="0"/>
        <v>8</v>
      </c>
      <c r="F9" s="225"/>
      <c r="G9" t="s">
        <v>166</v>
      </c>
    </row>
    <row r="10" spans="1:7">
      <c r="A10" s="222" t="s">
        <v>167</v>
      </c>
      <c r="B10" s="223">
        <v>1</v>
      </c>
      <c r="C10" s="223">
        <v>1</v>
      </c>
      <c r="D10" s="223">
        <v>10</v>
      </c>
      <c r="E10" s="223">
        <f t="shared" si="0"/>
        <v>10</v>
      </c>
      <c r="F10" s="225"/>
      <c r="G10" t="s">
        <v>166</v>
      </c>
    </row>
    <row r="11" spans="1:7" ht="409.6">
      <c r="A11" s="222" t="s">
        <v>168</v>
      </c>
      <c r="B11" s="223">
        <v>0.5</v>
      </c>
      <c r="C11" s="223">
        <v>0.75</v>
      </c>
      <c r="D11" s="223">
        <v>12</v>
      </c>
      <c r="E11" s="223">
        <f t="shared" si="0"/>
        <v>4.5</v>
      </c>
      <c r="F11" s="224" t="s">
        <v>169</v>
      </c>
      <c r="G11" t="s">
        <v>166</v>
      </c>
    </row>
    <row r="12" spans="1:7">
      <c r="A12" s="222" t="s">
        <v>170</v>
      </c>
      <c r="B12" s="223">
        <v>1</v>
      </c>
      <c r="C12" s="223">
        <v>1</v>
      </c>
      <c r="D12" s="223">
        <v>10</v>
      </c>
      <c r="E12" s="223">
        <f t="shared" si="0"/>
        <v>10</v>
      </c>
      <c r="F12" s="224"/>
      <c r="G12" t="s">
        <v>117</v>
      </c>
    </row>
    <row r="13" spans="1:7">
      <c r="A13" s="222" t="s">
        <v>171</v>
      </c>
      <c r="B13" s="223">
        <v>1</v>
      </c>
      <c r="C13" s="223">
        <v>1</v>
      </c>
      <c r="D13" s="223">
        <v>12</v>
      </c>
      <c r="E13" s="223">
        <f t="shared" si="0"/>
        <v>12</v>
      </c>
      <c r="F13" s="224"/>
      <c r="G13" t="s">
        <v>117</v>
      </c>
    </row>
    <row r="14" spans="1:7">
      <c r="A14" s="222" t="s">
        <v>172</v>
      </c>
      <c r="B14" s="223">
        <v>1</v>
      </c>
      <c r="C14" s="223">
        <v>1</v>
      </c>
      <c r="D14" s="223">
        <v>12</v>
      </c>
      <c r="E14" s="223">
        <f t="shared" ref="E14:E16" si="1">B14*C14*D14</f>
        <v>12</v>
      </c>
      <c r="F14" s="224"/>
      <c r="G14" t="s">
        <v>117</v>
      </c>
    </row>
    <row r="15" spans="1:7">
      <c r="A15" s="222" t="s">
        <v>173</v>
      </c>
      <c r="B15" s="223">
        <v>1</v>
      </c>
      <c r="C15" s="223">
        <v>1</v>
      </c>
      <c r="D15" s="223">
        <v>10</v>
      </c>
      <c r="E15" s="223">
        <f t="shared" si="1"/>
        <v>10</v>
      </c>
      <c r="F15" s="225"/>
      <c r="G15" t="s">
        <v>117</v>
      </c>
    </row>
    <row r="16" spans="1:7">
      <c r="A16" s="222" t="s">
        <v>174</v>
      </c>
      <c r="B16" s="223">
        <v>0.8</v>
      </c>
      <c r="C16" s="223">
        <v>1</v>
      </c>
      <c r="D16" s="223">
        <v>10</v>
      </c>
      <c r="E16" s="223">
        <f t="shared" si="1"/>
        <v>8</v>
      </c>
      <c r="F16" s="225" t="s">
        <v>175</v>
      </c>
      <c r="G16" t="s">
        <v>166</v>
      </c>
    </row>
    <row r="17" spans="1:7">
      <c r="A17" s="226" t="s">
        <v>176</v>
      </c>
      <c r="B17" s="329"/>
      <c r="C17" s="329"/>
      <c r="D17" s="291">
        <f>SUM(D8:D16)</f>
        <v>100</v>
      </c>
      <c r="E17" s="278">
        <f>SUM(E8:E16)/D17 - E19*D19 - E18*D18</f>
        <v>0.90500000000000003</v>
      </c>
      <c r="F17" s="227"/>
    </row>
    <row r="18" spans="1:7">
      <c r="A18" s="228" t="s">
        <v>177</v>
      </c>
      <c r="D18" s="229">
        <v>0.15</v>
      </c>
    </row>
    <row r="19" spans="1:7">
      <c r="A19" s="228" t="s">
        <v>178</v>
      </c>
      <c r="D19" s="229">
        <v>0.2</v>
      </c>
    </row>
    <row r="20" spans="1:7" ht="23.25">
      <c r="A20" s="330" t="s">
        <v>1</v>
      </c>
      <c r="B20" s="331"/>
      <c r="C20" s="331"/>
      <c r="D20" s="331"/>
      <c r="E20" s="331"/>
      <c r="F20" s="332"/>
    </row>
    <row r="21" spans="1:7" ht="25.5" customHeight="1">
      <c r="A21" s="238" t="s">
        <v>52</v>
      </c>
      <c r="B21" s="316"/>
      <c r="C21" s="317"/>
      <c r="D21" s="317"/>
      <c r="E21" s="317"/>
      <c r="F21" s="318"/>
    </row>
    <row r="22" spans="1:7">
      <c r="A22" s="238" t="s">
        <v>161</v>
      </c>
      <c r="B22" s="230" t="s">
        <v>48</v>
      </c>
      <c r="C22" s="230" t="s">
        <v>162</v>
      </c>
      <c r="D22" s="230" t="s">
        <v>3</v>
      </c>
      <c r="E22" s="230" t="s">
        <v>163</v>
      </c>
      <c r="F22" s="239" t="s">
        <v>82</v>
      </c>
    </row>
    <row r="23" spans="1:7">
      <c r="A23" s="238" t="s">
        <v>179</v>
      </c>
      <c r="B23" s="252">
        <v>1</v>
      </c>
      <c r="C23" s="252">
        <v>1</v>
      </c>
      <c r="D23" s="230">
        <v>12</v>
      </c>
      <c r="E23" s="230">
        <f>B23*C23*D23</f>
        <v>12</v>
      </c>
      <c r="F23" s="239"/>
      <c r="G23" t="s">
        <v>86</v>
      </c>
    </row>
    <row r="24" spans="1:7" ht="45">
      <c r="A24" s="238" t="s">
        <v>180</v>
      </c>
      <c r="B24" s="252">
        <v>0.9</v>
      </c>
      <c r="C24" s="252">
        <v>1</v>
      </c>
      <c r="D24" s="230">
        <v>8</v>
      </c>
      <c r="E24" s="230">
        <f>B24*C24*D24</f>
        <v>7.2</v>
      </c>
      <c r="F24" s="239" t="s">
        <v>181</v>
      </c>
    </row>
    <row r="25" spans="1:7">
      <c r="A25" s="238" t="s">
        <v>182</v>
      </c>
      <c r="B25" s="252">
        <v>1</v>
      </c>
      <c r="C25" s="252">
        <v>1</v>
      </c>
      <c r="D25" s="230">
        <v>8</v>
      </c>
      <c r="E25" s="230">
        <f>B25*C25*D25</f>
        <v>8</v>
      </c>
      <c r="F25" s="239"/>
    </row>
    <row r="26" spans="1:7">
      <c r="A26" s="238" t="s">
        <v>183</v>
      </c>
      <c r="B26" s="252">
        <v>1</v>
      </c>
      <c r="C26" s="252">
        <v>1</v>
      </c>
      <c r="D26" s="230">
        <v>4</v>
      </c>
      <c r="E26" s="230">
        <f>B26*C26*D26</f>
        <v>4</v>
      </c>
      <c r="F26" s="239"/>
    </row>
    <row r="27" spans="1:7">
      <c r="A27" s="238" t="s">
        <v>184</v>
      </c>
      <c r="B27" s="252">
        <v>1</v>
      </c>
      <c r="C27" s="252">
        <v>1</v>
      </c>
      <c r="D27" s="230">
        <v>5</v>
      </c>
      <c r="E27" s="230">
        <f>B27*C27*D27</f>
        <v>5</v>
      </c>
      <c r="F27" s="239"/>
      <c r="G27" t="s">
        <v>86</v>
      </c>
    </row>
    <row r="28" spans="1:7">
      <c r="A28" s="238" t="s">
        <v>185</v>
      </c>
      <c r="B28" s="252">
        <v>1</v>
      </c>
      <c r="C28" s="252">
        <v>1</v>
      </c>
      <c r="D28" s="230">
        <v>5</v>
      </c>
      <c r="E28" s="230">
        <f t="shared" ref="E28:E38" si="2">B28*C28*D28</f>
        <v>5</v>
      </c>
      <c r="F28" s="239"/>
      <c r="G28" t="s">
        <v>86</v>
      </c>
    </row>
    <row r="29" spans="1:7">
      <c r="A29" s="238" t="s">
        <v>186</v>
      </c>
      <c r="B29" s="252">
        <v>1</v>
      </c>
      <c r="C29" s="252">
        <v>1</v>
      </c>
      <c r="D29" s="230">
        <v>14</v>
      </c>
      <c r="E29" s="230">
        <f t="shared" si="2"/>
        <v>14</v>
      </c>
      <c r="F29" s="239"/>
      <c r="G29" t="s">
        <v>86</v>
      </c>
    </row>
    <row r="30" spans="1:7">
      <c r="A30" s="238" t="s">
        <v>187</v>
      </c>
      <c r="B30" s="252">
        <v>1</v>
      </c>
      <c r="C30" s="252">
        <v>1</v>
      </c>
      <c r="D30" s="230">
        <v>6</v>
      </c>
      <c r="E30" s="230">
        <f t="shared" si="2"/>
        <v>6</v>
      </c>
      <c r="F30" s="239"/>
      <c r="G30" t="s">
        <v>86</v>
      </c>
    </row>
    <row r="31" spans="1:7">
      <c r="A31" s="238" t="s">
        <v>188</v>
      </c>
      <c r="B31" s="252">
        <v>1</v>
      </c>
      <c r="C31" s="252">
        <v>1</v>
      </c>
      <c r="D31" s="230">
        <v>8</v>
      </c>
      <c r="E31" s="230">
        <f t="shared" si="2"/>
        <v>8</v>
      </c>
      <c r="F31" s="239"/>
      <c r="G31" t="s">
        <v>86</v>
      </c>
    </row>
    <row r="32" spans="1:7">
      <c r="A32" s="238" t="s">
        <v>189</v>
      </c>
      <c r="B32" s="252">
        <v>1</v>
      </c>
      <c r="C32" s="252">
        <v>1</v>
      </c>
      <c r="D32" s="230">
        <v>4</v>
      </c>
      <c r="E32" s="230">
        <f t="shared" si="2"/>
        <v>4</v>
      </c>
      <c r="F32" s="239"/>
      <c r="G32" t="s">
        <v>86</v>
      </c>
    </row>
    <row r="33" spans="1:7">
      <c r="A33" s="238" t="s">
        <v>190</v>
      </c>
      <c r="B33" s="252">
        <v>1</v>
      </c>
      <c r="C33" s="252">
        <v>1</v>
      </c>
      <c r="D33" s="230">
        <v>4</v>
      </c>
      <c r="E33" s="230">
        <f t="shared" si="2"/>
        <v>4</v>
      </c>
      <c r="F33" s="239"/>
      <c r="G33" t="s">
        <v>86</v>
      </c>
    </row>
    <row r="34" spans="1:7">
      <c r="A34" s="251" t="s">
        <v>191</v>
      </c>
      <c r="B34" s="252">
        <v>1</v>
      </c>
      <c r="C34" s="252">
        <v>1</v>
      </c>
      <c r="D34" s="252">
        <v>6</v>
      </c>
      <c r="E34" s="230">
        <f t="shared" si="2"/>
        <v>6</v>
      </c>
      <c r="F34" s="253"/>
      <c r="G34" t="s">
        <v>86</v>
      </c>
    </row>
    <row r="35" spans="1:7">
      <c r="A35" s="251" t="s">
        <v>192</v>
      </c>
      <c r="B35" s="252">
        <v>1</v>
      </c>
      <c r="C35" s="252">
        <v>1</v>
      </c>
      <c r="D35" s="252">
        <v>6</v>
      </c>
      <c r="E35" s="230">
        <f t="shared" si="2"/>
        <v>6</v>
      </c>
      <c r="F35" s="253"/>
      <c r="G35" t="s">
        <v>86</v>
      </c>
    </row>
    <row r="36" spans="1:7">
      <c r="A36" s="251" t="s">
        <v>193</v>
      </c>
      <c r="B36" s="252">
        <v>1</v>
      </c>
      <c r="C36" s="252">
        <v>1</v>
      </c>
      <c r="D36" s="252">
        <v>4</v>
      </c>
      <c r="E36" s="230">
        <f t="shared" si="2"/>
        <v>4</v>
      </c>
      <c r="F36" s="253"/>
      <c r="G36" t="s">
        <v>86</v>
      </c>
    </row>
    <row r="37" spans="1:7">
      <c r="A37" s="251" t="s">
        <v>194</v>
      </c>
      <c r="B37" s="252">
        <v>1</v>
      </c>
      <c r="C37" s="252">
        <v>1</v>
      </c>
      <c r="D37" s="252">
        <v>4</v>
      </c>
      <c r="E37" s="230">
        <f t="shared" si="2"/>
        <v>4</v>
      </c>
      <c r="F37" s="253"/>
    </row>
    <row r="38" spans="1:7">
      <c r="A38" s="251" t="s">
        <v>195</v>
      </c>
      <c r="B38" s="252">
        <v>1</v>
      </c>
      <c r="C38" s="252">
        <v>1</v>
      </c>
      <c r="D38" s="252">
        <v>2</v>
      </c>
      <c r="E38" s="230">
        <f t="shared" si="2"/>
        <v>2</v>
      </c>
      <c r="F38" s="253"/>
    </row>
    <row r="39" spans="1:7">
      <c r="A39" s="240" t="s">
        <v>176</v>
      </c>
      <c r="B39" s="241"/>
      <c r="C39" s="262"/>
      <c r="D39" s="262">
        <f>SUM(D23:D38)</f>
        <v>100</v>
      </c>
      <c r="E39" s="242">
        <f>SUM(E23:E38)/D39 -E40*D40 -E41*D41-E42*D42</f>
        <v>0.99199999999999999</v>
      </c>
      <c r="F39" s="243"/>
    </row>
    <row r="40" spans="1:7">
      <c r="A40" s="231" t="s">
        <v>177</v>
      </c>
      <c r="C40" s="264"/>
      <c r="D40" s="263">
        <v>0.15</v>
      </c>
    </row>
    <row r="41" spans="1:7">
      <c r="A41" s="231" t="s">
        <v>178</v>
      </c>
      <c r="D41" s="232">
        <v>0.2</v>
      </c>
    </row>
    <row r="42" spans="1:7">
      <c r="A42" s="231" t="s">
        <v>196</v>
      </c>
      <c r="D42" s="233">
        <v>0.05</v>
      </c>
    </row>
    <row r="43" spans="1:7" ht="23.25">
      <c r="A43" s="319" t="s">
        <v>2</v>
      </c>
      <c r="B43" s="320"/>
      <c r="C43" s="320"/>
      <c r="D43" s="320"/>
      <c r="E43" s="320"/>
      <c r="F43" s="321"/>
    </row>
    <row r="44" spans="1:7">
      <c r="A44" s="244" t="s">
        <v>52</v>
      </c>
      <c r="B44" s="322"/>
      <c r="C44" s="322"/>
      <c r="D44" s="322"/>
      <c r="E44" s="322"/>
      <c r="F44" s="323"/>
    </row>
    <row r="45" spans="1:7">
      <c r="A45" s="245" t="s">
        <v>161</v>
      </c>
      <c r="B45" s="234" t="s">
        <v>48</v>
      </c>
      <c r="C45" s="234" t="s">
        <v>162</v>
      </c>
      <c r="D45" s="234" t="s">
        <v>3</v>
      </c>
      <c r="E45" s="234" t="s">
        <v>163</v>
      </c>
      <c r="F45" s="246" t="s">
        <v>82</v>
      </c>
    </row>
    <row r="46" spans="1:7">
      <c r="A46" s="247" t="s">
        <v>197</v>
      </c>
      <c r="B46" s="235"/>
      <c r="C46" s="235"/>
      <c r="D46" s="235">
        <v>5</v>
      </c>
      <c r="E46" s="235">
        <f t="shared" ref="E46:E52" si="3">B46*C46*D46</f>
        <v>0</v>
      </c>
      <c r="F46" s="246"/>
    </row>
    <row r="47" spans="1:7">
      <c r="A47" s="247" t="s">
        <v>198</v>
      </c>
      <c r="B47" s="235"/>
      <c r="C47" s="235"/>
      <c r="D47" s="235">
        <v>10</v>
      </c>
      <c r="E47" s="235">
        <f t="shared" si="3"/>
        <v>0</v>
      </c>
      <c r="F47" s="248"/>
    </row>
    <row r="48" spans="1:7">
      <c r="A48" s="247" t="s">
        <v>199</v>
      </c>
      <c r="B48" s="235"/>
      <c r="C48" s="235"/>
      <c r="D48" s="235">
        <v>8</v>
      </c>
      <c r="E48" s="235">
        <f t="shared" si="3"/>
        <v>0</v>
      </c>
      <c r="F48" s="246"/>
    </row>
    <row r="49" spans="1:6">
      <c r="A49" s="247" t="s">
        <v>200</v>
      </c>
      <c r="B49" s="235"/>
      <c r="C49" s="235"/>
      <c r="D49" s="235">
        <v>6</v>
      </c>
      <c r="E49" s="235">
        <f t="shared" si="3"/>
        <v>0</v>
      </c>
      <c r="F49" s="248"/>
    </row>
    <row r="50" spans="1:6">
      <c r="A50" s="247" t="s">
        <v>201</v>
      </c>
      <c r="B50" s="235"/>
      <c r="C50" s="235"/>
      <c r="D50" s="235">
        <v>6</v>
      </c>
      <c r="E50" s="235">
        <f t="shared" si="3"/>
        <v>0</v>
      </c>
      <c r="F50" s="246"/>
    </row>
    <row r="51" spans="1:6">
      <c r="A51" s="247" t="s">
        <v>202</v>
      </c>
      <c r="B51" s="235"/>
      <c r="C51" s="235"/>
      <c r="D51" s="235">
        <v>15</v>
      </c>
      <c r="E51" s="235">
        <f t="shared" si="3"/>
        <v>0</v>
      </c>
      <c r="F51" s="246"/>
    </row>
    <row r="52" spans="1:6">
      <c r="A52" s="247" t="s">
        <v>203</v>
      </c>
      <c r="B52" s="235"/>
      <c r="C52" s="235"/>
      <c r="D52" s="235">
        <v>8</v>
      </c>
      <c r="E52" s="235">
        <f t="shared" si="3"/>
        <v>0</v>
      </c>
      <c r="F52" s="246"/>
    </row>
    <row r="53" spans="1:6">
      <c r="A53" s="247" t="s">
        <v>204</v>
      </c>
      <c r="B53" s="255"/>
      <c r="C53" s="255"/>
      <c r="D53" s="235">
        <v>12</v>
      </c>
      <c r="E53" s="235">
        <f t="shared" ref="E53:E57" si="4">B53*C53*D53</f>
        <v>0</v>
      </c>
      <c r="F53" s="246"/>
    </row>
    <row r="54" spans="1:6">
      <c r="A54" s="259" t="s">
        <v>205</v>
      </c>
      <c r="B54" s="257"/>
      <c r="C54" s="257"/>
      <c r="D54" s="254">
        <v>12</v>
      </c>
      <c r="E54" s="235">
        <f t="shared" si="4"/>
        <v>0</v>
      </c>
      <c r="F54" s="256"/>
    </row>
    <row r="55" spans="1:6">
      <c r="A55" s="259" t="s">
        <v>206</v>
      </c>
      <c r="B55" s="257"/>
      <c r="C55" s="257"/>
      <c r="D55" s="254">
        <v>12</v>
      </c>
      <c r="E55" s="235">
        <f t="shared" si="4"/>
        <v>0</v>
      </c>
      <c r="F55" s="256"/>
    </row>
    <row r="56" spans="1:6">
      <c r="A56" s="259" t="s">
        <v>207</v>
      </c>
      <c r="B56" s="257"/>
      <c r="C56" s="257"/>
      <c r="D56" s="254">
        <v>4</v>
      </c>
      <c r="E56" s="235">
        <f t="shared" si="4"/>
        <v>0</v>
      </c>
      <c r="F56" s="256"/>
    </row>
    <row r="57" spans="1:6">
      <c r="A57" s="259" t="s">
        <v>195</v>
      </c>
      <c r="B57" s="257"/>
      <c r="C57" s="257"/>
      <c r="D57" s="254">
        <v>2</v>
      </c>
      <c r="E57" s="235">
        <f t="shared" si="4"/>
        <v>0</v>
      </c>
      <c r="F57" s="256"/>
    </row>
    <row r="58" spans="1:6">
      <c r="A58" s="260" t="s">
        <v>176</v>
      </c>
      <c r="B58" s="258"/>
      <c r="C58" s="258"/>
      <c r="D58" s="261">
        <f>SUM(D46:D57)</f>
        <v>100</v>
      </c>
      <c r="E58" s="249">
        <f>SUM(E46:E57)/D58 - D59*E59  - D60*E60 - D61*E61</f>
        <v>0</v>
      </c>
      <c r="F58" s="250"/>
    </row>
    <row r="59" spans="1:6">
      <c r="A59" s="236" t="s">
        <v>177</v>
      </c>
      <c r="D59" s="232">
        <v>0.15</v>
      </c>
    </row>
    <row r="60" spans="1:6">
      <c r="A60" s="236" t="s">
        <v>178</v>
      </c>
      <c r="D60" s="232">
        <v>0.2</v>
      </c>
    </row>
    <row r="61" spans="1:6">
      <c r="A61" s="237" t="s">
        <v>196</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Samuel Therrien</cp:lastModifiedBy>
  <cp:revision>1</cp:revision>
  <dcterms:created xsi:type="dcterms:W3CDTF">2006-09-16T00:00:00Z</dcterms:created>
  <dcterms:modified xsi:type="dcterms:W3CDTF">2020-04-17T02:48:32Z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