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shys0\Downloads\"/>
    </mc:Choice>
  </mc:AlternateContent>
  <xr:revisionPtr revIDLastSave="0" documentId="13_ncr:1_{F3AA340E-0B1B-4B86-814C-B86DF34B277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Клиенты" sheetId="1" r:id="rId1"/>
    <sheet name="Льготы" sheetId="2" r:id="rId2"/>
    <sheet name="Услуги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0" i="1" l="1"/>
  <c r="J99" i="1"/>
  <c r="J98" i="1"/>
  <c r="J93" i="1"/>
  <c r="J91" i="1"/>
  <c r="J90" i="1"/>
  <c r="J87" i="1"/>
  <c r="J86" i="1"/>
  <c r="J84" i="1"/>
  <c r="J81" i="1"/>
  <c r="J80" i="1"/>
  <c r="J79" i="1"/>
  <c r="J78" i="1"/>
  <c r="J77" i="1"/>
  <c r="J75" i="1"/>
  <c r="J74" i="1"/>
  <c r="J72" i="1"/>
  <c r="J69" i="1"/>
  <c r="J68" i="1"/>
  <c r="J67" i="1"/>
  <c r="J66" i="1"/>
  <c r="J65" i="1"/>
  <c r="J64" i="1"/>
  <c r="J63" i="1"/>
  <c r="J62" i="1"/>
  <c r="J57" i="1"/>
  <c r="J54" i="1"/>
  <c r="J53" i="1"/>
  <c r="J51" i="1"/>
  <c r="J50" i="1"/>
  <c r="J49" i="1"/>
  <c r="J48" i="1"/>
  <c r="J45" i="1"/>
  <c r="J44" i="1"/>
  <c r="J43" i="1"/>
  <c r="J42" i="1"/>
  <c r="J41" i="1"/>
  <c r="J40" i="1"/>
  <c r="J39" i="1"/>
  <c r="J38" i="1"/>
  <c r="J36" i="1"/>
  <c r="J32" i="1"/>
  <c r="J30" i="1"/>
  <c r="J29" i="1"/>
  <c r="J28" i="1"/>
  <c r="J27" i="1"/>
  <c r="J26" i="1"/>
  <c r="J21" i="1"/>
  <c r="J20" i="1"/>
  <c r="J19" i="1"/>
  <c r="J18" i="1"/>
  <c r="J17" i="1"/>
  <c r="J16" i="1"/>
  <c r="J15" i="1"/>
  <c r="J14" i="1"/>
  <c r="J12" i="1"/>
  <c r="J9" i="1"/>
  <c r="J8" i="1"/>
  <c r="J7" i="1"/>
  <c r="J6" i="1"/>
  <c r="J5" i="1"/>
  <c r="J4" i="1"/>
  <c r="J3" i="1"/>
  <c r="J2" i="1"/>
  <c r="J13" i="1"/>
  <c r="J25" i="1"/>
  <c r="J37" i="1"/>
  <c r="J52" i="1"/>
  <c r="J76" i="1"/>
  <c r="J88" i="1"/>
  <c r="J10" i="1"/>
  <c r="J11" i="1"/>
  <c r="J22" i="1"/>
  <c r="J23" i="1"/>
  <c r="J24" i="1"/>
  <c r="J31" i="1"/>
  <c r="J33" i="1"/>
  <c r="J34" i="1"/>
  <c r="J35" i="1"/>
  <c r="J46" i="1"/>
  <c r="J47" i="1"/>
  <c r="J55" i="1"/>
  <c r="J56" i="1"/>
  <c r="J58" i="1"/>
  <c r="J59" i="1"/>
  <c r="J60" i="1"/>
  <c r="J61" i="1"/>
  <c r="J70" i="1"/>
  <c r="J71" i="1"/>
  <c r="J73" i="1"/>
  <c r="J82" i="1"/>
  <c r="J83" i="1"/>
  <c r="J85" i="1"/>
  <c r="J89" i="1"/>
  <c r="J92" i="1"/>
  <c r="J94" i="1"/>
  <c r="J95" i="1"/>
  <c r="J96" i="1"/>
  <c r="J97" i="1"/>
  <c r="D2" i="1"/>
  <c r="B5" i="2"/>
  <c r="B6" i="2"/>
  <c r="B3" i="2"/>
  <c r="B4" i="2"/>
  <c r="B2" i="2"/>
</calcChain>
</file>

<file path=xl/sharedStrings.xml><?xml version="1.0" encoding="utf-8"?>
<sst xmlns="http://schemas.openxmlformats.org/spreadsheetml/2006/main" count="127" uniqueCount="127">
  <si>
    <t>Федоров Даниэль Тимурович</t>
  </si>
  <si>
    <t>Попова Алиса Григорьевна</t>
  </si>
  <si>
    <t>Киселев Александр Дмитриевич</t>
  </si>
  <si>
    <t>Ильин Михаил Леонидович</t>
  </si>
  <si>
    <t>Лебедев Лука Андреевич</t>
  </si>
  <si>
    <t>Сидоров Тихон Денисович</t>
  </si>
  <si>
    <t>Поляков Дмитрий Степанович</t>
  </si>
  <si>
    <t>Петухова Алисия Денисовна</t>
  </si>
  <si>
    <t>Киселев Максим Кириллович</t>
  </si>
  <si>
    <t>Нестеров Антон Дмитриевич</t>
  </si>
  <si>
    <t>Афанасьев Богдан Миронович</t>
  </si>
  <si>
    <t>Климова Мария Андреевна</t>
  </si>
  <si>
    <t>Никитин Александр Викторович</t>
  </si>
  <si>
    <t>Губанова Амина Андреевна</t>
  </si>
  <si>
    <t>Смирнов Владимир Робертович</t>
  </si>
  <si>
    <t>Жукова Елена Марковна</t>
  </si>
  <si>
    <t>Бессонов Ярослав Васильевич</t>
  </si>
  <si>
    <t>Матвеева Варвара Антоновна</t>
  </si>
  <si>
    <t>Шмелева Виктория Михайловна</t>
  </si>
  <si>
    <t>ЛЬГОТА</t>
  </si>
  <si>
    <t>ПРИЛАГАЮЩИЙСЯ КОЭФ</t>
  </si>
  <si>
    <t>Савельева Анастасия Николаевна</t>
  </si>
  <si>
    <t>Сидоров Владимир Александрович</t>
  </si>
  <si>
    <t>Захаров Максим Артёмович</t>
  </si>
  <si>
    <t>Кравцова Мирослава Егоровна</t>
  </si>
  <si>
    <t>Романов Николай Маркович</t>
  </si>
  <si>
    <t>Пономарев Артём Никитич</t>
  </si>
  <si>
    <t>Соколова Татьяна Данииловна</t>
  </si>
  <si>
    <t>Дмитриева Варвара Тимуровна</t>
  </si>
  <si>
    <t>Круглов Михаил Степанович</t>
  </si>
  <si>
    <t>Кудряшов Константин Дмитриевич</t>
  </si>
  <si>
    <t>Озерова Мила Михайловна</t>
  </si>
  <si>
    <t>Макаров Иван Дмитриевич</t>
  </si>
  <si>
    <t>Киселев Вадим Фёдорович</t>
  </si>
  <si>
    <t>Столяров Давид Максимович</t>
  </si>
  <si>
    <t>Сидоров Владимир Кириллович</t>
  </si>
  <si>
    <t>Кузина Виктория Львовна</t>
  </si>
  <si>
    <t>Золотов Адам Леонович</t>
  </si>
  <si>
    <t>Смирнова Алиса Дмитриевна</t>
  </si>
  <si>
    <t>Попов Максим Артёмович</t>
  </si>
  <si>
    <t>Иванов Юрий Владимирович</t>
  </si>
  <si>
    <t>Жуков Гордей Даниилович</t>
  </si>
  <si>
    <t>Головин Кирилл Артёмович</t>
  </si>
  <si>
    <t>Захарова Виктория Данииловна</t>
  </si>
  <si>
    <t>Родина Полина Артёмовна</t>
  </si>
  <si>
    <t>Маркина Сафия Макаровна</t>
  </si>
  <si>
    <t>Козлова Мария Игоревна</t>
  </si>
  <si>
    <t>Романова Татьяна Михайловна</t>
  </si>
  <si>
    <t>Зайцев Фёдор Даниилович</t>
  </si>
  <si>
    <t>Вишневская Арина Данииловна</t>
  </si>
  <si>
    <t>Демьянов Павел Александрович</t>
  </si>
  <si>
    <t>Кузина Варвара Ивановна</t>
  </si>
  <si>
    <t>Васильев Николай Альбертович</t>
  </si>
  <si>
    <t>Ерофеев Даниил Егорович</t>
  </si>
  <si>
    <t>Демин Ярослав Викторович</t>
  </si>
  <si>
    <t>Беляков Максим Михайлович</t>
  </si>
  <si>
    <t>Лебедева Анна Денисовна</t>
  </si>
  <si>
    <t>Рыбакова Александра Алексеевна</t>
  </si>
  <si>
    <t>Богданова Кира Марковна</t>
  </si>
  <si>
    <t>Зимин Дмитрий Дмитриевич</t>
  </si>
  <si>
    <t>Макарова Мария Александровна</t>
  </si>
  <si>
    <t>Плотников Тимур Ильич</t>
  </si>
  <si>
    <t>Александров Александр Робертович</t>
  </si>
  <si>
    <t>Петрова Юлия Михайловна</t>
  </si>
  <si>
    <t>Карпова Арина Руслановна</t>
  </si>
  <si>
    <t>Соколов Вячеслав Дмитриевич</t>
  </si>
  <si>
    <t>Сергеев Александр Тимофеевич</t>
  </si>
  <si>
    <t>Лебедева Виктория Егоровна</t>
  </si>
  <si>
    <t>Макарова Стефания Дмитриевна</t>
  </si>
  <si>
    <t>Кулакова Варвара Ильинична</t>
  </si>
  <si>
    <t>Михайлова Нина Егоровна</t>
  </si>
  <si>
    <t>Максимов Иван Михайлович</t>
  </si>
  <si>
    <t>Королев Алексей Арсентьевич</t>
  </si>
  <si>
    <t>Белова Арина Никитична</t>
  </si>
  <si>
    <t>Журавлев Валерий Демидович</t>
  </si>
  <si>
    <t>Егоров Виктор Александрович</t>
  </si>
  <si>
    <t>Герасимов Тимофей Тимурович</t>
  </si>
  <si>
    <t>Крылова Милана Мироновна</t>
  </si>
  <si>
    <t>Егоров Максим Адамович</t>
  </si>
  <si>
    <t>Колосов Степан Петрович</t>
  </si>
  <si>
    <t>Мельникова Диана Алексеевна</t>
  </si>
  <si>
    <t>Митрофанов Фёдор Маркович</t>
  </si>
  <si>
    <t>Романова Алина Александровна</t>
  </si>
  <si>
    <t>Горелов Даниил Александрович</t>
  </si>
  <si>
    <t>Маслов Лев Борисович</t>
  </si>
  <si>
    <t>Павловский Максим Русланович</t>
  </si>
  <si>
    <t>Мухина София Родионовна</t>
  </si>
  <si>
    <t>Уткина Варвара Семёновна</t>
  </si>
  <si>
    <t>Борисов Александр Мирославович</t>
  </si>
  <si>
    <t>Смирнова Дарья Дмитриевна</t>
  </si>
  <si>
    <t>Соколов Дмитрий Романович</t>
  </si>
  <si>
    <t>Пименова Елена Марковна</t>
  </si>
  <si>
    <t>Евдокимов Сергей Даниилович</t>
  </si>
  <si>
    <t>Ефимов Захар Даниилович</t>
  </si>
  <si>
    <t>Зайцев Михаил Тимофеевич</t>
  </si>
  <si>
    <t>Симонов Евгений Вадимович</t>
  </si>
  <si>
    <t>Виноградов Давид Денисович</t>
  </si>
  <si>
    <t>Полякова Екатерина Георгиевна</t>
  </si>
  <si>
    <t>Васильев Фёдор Евгеньевич</t>
  </si>
  <si>
    <t>Руднев Ярослав Маркович</t>
  </si>
  <si>
    <t>Ильин Руслан Владиславович</t>
  </si>
  <si>
    <t>инвалидность</t>
  </si>
  <si>
    <t>работник образ учред</t>
  </si>
  <si>
    <t>ветераны</t>
  </si>
  <si>
    <t>пенсионеры</t>
  </si>
  <si>
    <t>многодетные семьи</t>
  </si>
  <si>
    <t>нет льготы</t>
  </si>
  <si>
    <t>ЛЬГОТА (ID)</t>
  </si>
  <si>
    <t>Цена (руб)</t>
  </si>
  <si>
    <t>Вода горячая, м3</t>
  </si>
  <si>
    <t>Вода холодная, м3</t>
  </si>
  <si>
    <t>Вывоз ТБО, м3</t>
  </si>
  <si>
    <t>Отопление, кВт*ч</t>
  </si>
  <si>
    <t>Энергоснабжение, кВт*ч</t>
  </si>
  <si>
    <t>Капитальный ремонт, м2</t>
  </si>
  <si>
    <t>Услуга, мес</t>
  </si>
  <si>
    <t>Итоговая стоимость в месяц, руб</t>
  </si>
  <si>
    <t>Содержание жилого помещения, м2</t>
  </si>
  <si>
    <t>ВЫВОЗ ТБО (м2)</t>
  </si>
  <si>
    <t>ОТОПЛЕНИЕ (кВт*ч)</t>
  </si>
  <si>
    <t>ЭНЕРГОСНАБЖЕНИЕ (кВт*ч)</t>
  </si>
  <si>
    <t>КАПИТАЛЬНЫЙ РЕМОНТ (м2)</t>
  </si>
  <si>
    <t>СОДЕРЖАНИЕ ЖИЛОГО ПОМЕЩЕНИЯ (м2)</t>
  </si>
  <si>
    <t>ID</t>
  </si>
  <si>
    <t>ВОДА ГОРЯЧАЯ (м3)</t>
  </si>
  <si>
    <t>ВОДА ХОЛОДНАЯ (м3)</t>
  </si>
  <si>
    <t>КЛИЕНТЫ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</si>
</sst>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"/>
  <sheetViews>
    <sheetView tabSelected="1" zoomScale="85" zoomScaleNormal="85" workbookViewId="0">
      <selection activeCell="N6" sqref="N6"/>
    </sheetView>
  </sheetViews>
  <sheetFormatPr defaultRowHeight="15" x14ac:dyDescent="0.25"/>
  <cols>
    <col min="1" max="1" width="31.42578125" customWidth="1"/>
    <col min="2" max="2" width="19.42578125" bestFit="1" customWidth="1"/>
    <col min="3" max="3" width="21.85546875" bestFit="1" customWidth="1"/>
    <col min="4" max="4" width="16.5703125" bestFit="1" customWidth="1"/>
    <col min="5" max="5" width="19.28515625" bestFit="1" customWidth="1"/>
    <col min="6" max="6" width="26.5703125" bestFit="1" customWidth="1"/>
    <col min="7" max="7" width="28.85546875" bestFit="1" customWidth="1"/>
    <col min="8" max="8" width="41.140625" bestFit="1" customWidth="1"/>
    <col min="9" max="9" width="11.7109375" bestFit="1" customWidth="1"/>
    <col min="10" max="10" width="31.42578125" bestFit="1" customWidth="1"/>
  </cols>
  <sheetData>
    <row r="1" spans="1:10" x14ac:dyDescent="0.25">
      <c r="A1" t="s">
        <v>126</v>
      </c>
      <c r="B1" t="s">
        <v>124</v>
      </c>
      <c r="C1" t="s">
        <v>125</v>
      </c>
      <c r="D1" t="s">
        <v>118</v>
      </c>
      <c r="E1" t="s">
        <v>119</v>
      </c>
      <c r="F1" t="s">
        <v>120</v>
      </c>
      <c r="G1" t="s">
        <v>121</v>
      </c>
      <c r="H1" t="s">
        <v>122</v>
      </c>
      <c r="I1" t="s">
        <v>107</v>
      </c>
      <c r="J1" t="s">
        <v>116</v>
      </c>
    </row>
    <row r="2" spans="1:10" x14ac:dyDescent="0.25">
      <c r="A2" t="s">
        <v>0</v>
      </c>
      <c r="B2">
        <v>0.06</v>
      </c>
      <c r="C2">
        <v>0.111</v>
      </c>
      <c r="D2">
        <f>2</f>
        <v>2</v>
      </c>
      <c r="E2">
        <v>20</v>
      </c>
      <c r="F2">
        <v>263</v>
      </c>
      <c r="G2">
        <v>142</v>
      </c>
      <c r="H2">
        <v>142</v>
      </c>
      <c r="I2">
        <v>4</v>
      </c>
      <c r="J2">
        <f>(VLOOKUP(I2,Льготы!$A$1:$B$7,2,0))*((Клиенты!B2*Услуги!$B$2)+(Клиенты!C2*Услуги!$B$3)+((Клиенты!D2/10)*Услуги!$B$4)+(Клиенты!E2*Услуги!$B$5)+(Клиенты!F2*Услуги!$B$6)+(Клиенты!G2*Услуги!$B$7)+(Клиенты!H2*Услуги!$B$8))</f>
        <v>5252.8537500000002</v>
      </c>
    </row>
    <row r="3" spans="1:10" x14ac:dyDescent="0.25">
      <c r="A3" t="s">
        <v>1</v>
      </c>
      <c r="B3">
        <v>9.2999999999999999E-2</v>
      </c>
      <c r="C3">
        <v>0.127</v>
      </c>
      <c r="D3">
        <v>2</v>
      </c>
      <c r="E3">
        <v>11</v>
      </c>
      <c r="F3">
        <v>177</v>
      </c>
      <c r="G3">
        <v>91</v>
      </c>
      <c r="H3">
        <v>91</v>
      </c>
      <c r="I3">
        <v>3</v>
      </c>
      <c r="J3">
        <f>(VLOOKUP(I3,Льготы!$A$1:$B$7,2,0))*((Клиенты!B3*Услуги!$B$2)+(Клиенты!C3*Услуги!$B$3)+((Клиенты!D3/10)*Услуги!$B$4)+(Клиенты!E3*Услуги!$B$5)+(Клиенты!F3*Услуги!$B$6)+(Клиенты!G3*Услуги!$B$7)+(Клиенты!H3*Услуги!$B$8))</f>
        <v>3080.2323999999999</v>
      </c>
    </row>
    <row r="4" spans="1:10" x14ac:dyDescent="0.25">
      <c r="A4" t="s">
        <v>2</v>
      </c>
      <c r="B4">
        <v>9.7000000000000003E-2</v>
      </c>
      <c r="C4">
        <v>0.13800000000000001</v>
      </c>
      <c r="D4">
        <v>2</v>
      </c>
      <c r="E4">
        <v>11</v>
      </c>
      <c r="F4">
        <v>216</v>
      </c>
      <c r="G4">
        <v>34</v>
      </c>
      <c r="H4">
        <v>34</v>
      </c>
      <c r="I4">
        <v>3</v>
      </c>
      <c r="J4">
        <f>(VLOOKUP(I4,Льготы!$A$1:$B$7,2,0))*((Клиенты!B4*Услуги!$B$2)+(Клиенты!C4*Услуги!$B$3)+((Клиенты!D4/10)*Услуги!$B$4)+(Клиенты!E4*Услуги!$B$5)+(Клиенты!F4*Услуги!$B$6)+(Клиенты!G4*Услуги!$B$7)+(Клиенты!H4*Услуги!$B$8))</f>
        <v>2219.4571000000001</v>
      </c>
    </row>
    <row r="5" spans="1:10" x14ac:dyDescent="0.25">
      <c r="A5" t="s">
        <v>3</v>
      </c>
      <c r="B5">
        <v>7.4999999999999997E-2</v>
      </c>
      <c r="C5">
        <v>0.11</v>
      </c>
      <c r="D5">
        <v>1</v>
      </c>
      <c r="E5">
        <v>8</v>
      </c>
      <c r="F5">
        <v>191</v>
      </c>
      <c r="G5">
        <v>39</v>
      </c>
      <c r="H5">
        <v>39</v>
      </c>
      <c r="I5">
        <v>6</v>
      </c>
      <c r="J5">
        <f>(VLOOKUP(I5,Льготы!$A$1:$B$7,2,0))*((Клиенты!B5*Услуги!$B$2)+(Клиенты!C5*Услуги!$B$3)+((Клиенты!D5/10)*Услуги!$B$4)+(Клиенты!E5*Услуги!$B$5)+(Клиенты!F5*Услуги!$B$6)+(Клиенты!G5*Услуги!$B$7)+(Клиенты!H5*Услуги!$B$8))</f>
        <v>2801.9749999999999</v>
      </c>
    </row>
    <row r="6" spans="1:10" x14ac:dyDescent="0.25">
      <c r="A6" t="s">
        <v>4</v>
      </c>
      <c r="B6">
        <v>7.4999999999999997E-2</v>
      </c>
      <c r="C6">
        <v>0.1</v>
      </c>
      <c r="D6">
        <v>1</v>
      </c>
      <c r="E6">
        <v>11</v>
      </c>
      <c r="F6">
        <v>263</v>
      </c>
      <c r="G6">
        <v>120</v>
      </c>
      <c r="H6">
        <v>120</v>
      </c>
      <c r="I6">
        <v>1</v>
      </c>
      <c r="J6">
        <f>(VLOOKUP(I6,Льготы!$A$1:$B$7,2,0))*((Клиенты!B6*Услуги!$B$2)+(Клиенты!C6*Услуги!$B$3)+((Клиенты!D6/10)*Услуги!$B$4)+(Клиенты!E6*Услуги!$B$5)+(Клиенты!F6*Услуги!$B$6)+(Клиенты!G6*Услуги!$B$7)+(Клиенты!H6*Услуги!$B$8))</f>
        <v>3950.5139999999997</v>
      </c>
    </row>
    <row r="7" spans="1:10" x14ac:dyDescent="0.25">
      <c r="A7" t="s">
        <v>5</v>
      </c>
      <c r="B7">
        <v>8.5000000000000006E-2</v>
      </c>
      <c r="C7">
        <v>0.14000000000000001</v>
      </c>
      <c r="D7">
        <v>3</v>
      </c>
      <c r="E7">
        <v>11</v>
      </c>
      <c r="F7">
        <v>244</v>
      </c>
      <c r="G7">
        <v>59</v>
      </c>
      <c r="H7">
        <v>59</v>
      </c>
      <c r="I7">
        <v>1</v>
      </c>
      <c r="J7">
        <f>(VLOOKUP(I7,Льготы!$A$1:$B$7,2,0))*((Клиенты!B7*Услуги!$B$2)+(Клиенты!C7*Услуги!$B$3)+((Клиенты!D7/10)*Услуги!$B$4)+(Клиенты!E7*Услуги!$B$5)+(Клиенты!F7*Услуги!$B$6)+(Клиенты!G7*Услуги!$B$7)+(Клиенты!H7*Услуги!$B$8))</f>
        <v>2881.8827999999999</v>
      </c>
    </row>
    <row r="8" spans="1:10" x14ac:dyDescent="0.25">
      <c r="A8" t="s">
        <v>6</v>
      </c>
      <c r="B8">
        <v>6.8000000000000005E-2</v>
      </c>
      <c r="C8">
        <v>0.111</v>
      </c>
      <c r="D8">
        <v>3</v>
      </c>
      <c r="E8">
        <v>8</v>
      </c>
      <c r="F8">
        <v>100</v>
      </c>
      <c r="G8">
        <v>146</v>
      </c>
      <c r="H8">
        <v>146</v>
      </c>
      <c r="I8">
        <v>6</v>
      </c>
      <c r="J8">
        <f>(VLOOKUP(I8,Льготы!$A$1:$B$7,2,0))*((Клиенты!B8*Услуги!$B$2)+(Клиенты!C8*Услуги!$B$3)+((Клиенты!D8/10)*Услуги!$B$4)+(Клиенты!E8*Услуги!$B$5)+(Клиенты!F8*Услуги!$B$6)+(Клиенты!G8*Услуги!$B$7)+(Клиенты!H8*Услуги!$B$8))</f>
        <v>5156.5169999999998</v>
      </c>
    </row>
    <row r="9" spans="1:10" x14ac:dyDescent="0.25">
      <c r="A9" t="s">
        <v>7</v>
      </c>
      <c r="B9">
        <v>0.08</v>
      </c>
      <c r="C9">
        <v>0.127</v>
      </c>
      <c r="D9">
        <v>2</v>
      </c>
      <c r="E9">
        <v>10</v>
      </c>
      <c r="F9">
        <v>129</v>
      </c>
      <c r="G9">
        <v>89</v>
      </c>
      <c r="H9">
        <v>89</v>
      </c>
      <c r="I9">
        <v>4</v>
      </c>
      <c r="J9">
        <f>(VLOOKUP(I9,Льготы!$A$1:$B$7,2,0))*((Клиенты!B9*Услуги!$B$2)+(Клиенты!C9*Услуги!$B$3)+((Клиенты!D9/10)*Услуги!$B$4)+(Клиенты!E9*Услуги!$B$5)+(Клиенты!F9*Услуги!$B$6)+(Клиенты!G9*Услуги!$B$7)+(Клиенты!H9*Услуги!$B$8))</f>
        <v>3007.3687499999996</v>
      </c>
    </row>
    <row r="10" spans="1:10" x14ac:dyDescent="0.25">
      <c r="A10" t="s">
        <v>8</v>
      </c>
      <c r="B10">
        <v>7.0999999999999994E-2</v>
      </c>
      <c r="C10">
        <v>0.112</v>
      </c>
      <c r="D10">
        <v>3</v>
      </c>
      <c r="E10">
        <v>8</v>
      </c>
      <c r="F10">
        <v>274</v>
      </c>
      <c r="G10">
        <v>100</v>
      </c>
      <c r="H10">
        <v>100</v>
      </c>
      <c r="I10">
        <v>5</v>
      </c>
      <c r="J10">
        <f>(VLOOKUP(I10,Льготы!$A$1:$B$7,2,0))*((Клиенты!B10*Услуги!$B$2)+(Клиенты!C10*Услуги!$B$3)+((Клиенты!D10/10)*Услуги!$B$4)+(Клиенты!E10*Услуги!$B$5)+(Клиенты!F10*Услуги!$B$6)+(Клиенты!G10*Услуги!$B$7)+(Клиенты!H10*Услуги!$B$8))</f>
        <v>3901.3191999999999</v>
      </c>
    </row>
    <row r="11" spans="1:10" x14ac:dyDescent="0.25">
      <c r="A11" t="s">
        <v>9</v>
      </c>
      <c r="B11">
        <v>5.6000000000000001E-2</v>
      </c>
      <c r="C11">
        <v>0.11600000000000001</v>
      </c>
      <c r="D11">
        <v>1</v>
      </c>
      <c r="E11">
        <v>10</v>
      </c>
      <c r="F11">
        <v>198</v>
      </c>
      <c r="G11">
        <v>29</v>
      </c>
      <c r="H11">
        <v>29</v>
      </c>
      <c r="I11">
        <v>4</v>
      </c>
      <c r="J11">
        <f>(VLOOKUP(I11,Льготы!$A$1:$B$7,2,0))*((Клиенты!B11*Услуги!$B$2)+(Клиенты!C11*Услуги!$B$3)+((Клиенты!D11/10)*Услуги!$B$4)+(Клиенты!E11*Услуги!$B$5)+(Клиенты!F11*Услуги!$B$6)+(Клиенты!G11*Услуги!$B$7)+(Клиенты!H11*Услуги!$B$8))</f>
        <v>2089.7429999999999</v>
      </c>
    </row>
    <row r="12" spans="1:10" x14ac:dyDescent="0.25">
      <c r="A12" t="s">
        <v>10</v>
      </c>
      <c r="B12">
        <v>7.9000000000000001E-2</v>
      </c>
      <c r="C12">
        <v>0.104</v>
      </c>
      <c r="D12">
        <v>1</v>
      </c>
      <c r="E12">
        <v>19</v>
      </c>
      <c r="F12">
        <v>178</v>
      </c>
      <c r="G12">
        <v>98</v>
      </c>
      <c r="H12">
        <v>98</v>
      </c>
      <c r="I12">
        <v>1</v>
      </c>
      <c r="J12">
        <f>(VLOOKUP(I12,Льготы!$A$1:$B$7,2,0))*((Клиенты!B12*Услуги!$B$2)+(Клиенты!C12*Услуги!$B$3)+((Клиенты!D12/10)*Услуги!$B$4)+(Клиенты!E12*Услуги!$B$5)+(Клиенты!F12*Услуги!$B$6)+(Клиенты!G12*Услуги!$B$7)+(Клиенты!H12*Услуги!$B$8))</f>
        <v>3824.6695199999999</v>
      </c>
    </row>
    <row r="13" spans="1:10" x14ac:dyDescent="0.25">
      <c r="A13" t="s">
        <v>11</v>
      </c>
      <c r="B13">
        <v>6.8000000000000005E-2</v>
      </c>
      <c r="C13">
        <v>0.14899999999999999</v>
      </c>
      <c r="D13">
        <v>2</v>
      </c>
      <c r="E13">
        <v>14</v>
      </c>
      <c r="F13">
        <v>140</v>
      </c>
      <c r="G13">
        <v>73</v>
      </c>
      <c r="H13">
        <v>73</v>
      </c>
      <c r="I13">
        <v>1</v>
      </c>
      <c r="J13">
        <f>(VLOOKUP(I13,Льготы!$A$1:$B$7,2,0))*((Клиенты!B13*Услуги!$B$2)+(Клиенты!C13*Услуги!$B$3)+((Клиенты!D13/10)*Услуги!$B$4)+(Клиенты!E13*Услуги!$B$5)+(Клиенты!F13*Услуги!$B$6)+(Клиенты!G13*Услуги!$B$7)+(Клиенты!H13*Услуги!$B$8))</f>
        <v>2926.5746399999998</v>
      </c>
    </row>
    <row r="14" spans="1:10" x14ac:dyDescent="0.25">
      <c r="A14" t="s">
        <v>12</v>
      </c>
      <c r="B14">
        <v>6.5000000000000002E-2</v>
      </c>
      <c r="C14">
        <v>0.122</v>
      </c>
      <c r="D14">
        <v>2</v>
      </c>
      <c r="E14">
        <v>20</v>
      </c>
      <c r="F14">
        <v>160</v>
      </c>
      <c r="G14">
        <v>89</v>
      </c>
      <c r="H14">
        <v>89</v>
      </c>
      <c r="I14">
        <v>6</v>
      </c>
      <c r="J14">
        <f>(VLOOKUP(I14,Льготы!$A$1:$B$7,2,0))*((Клиенты!B14*Услуги!$B$2)+(Клиенты!C14*Услуги!$B$3)+((Клиенты!D14/10)*Услуги!$B$4)+(Клиенты!E14*Услуги!$B$5)+(Клиенты!F14*Услуги!$B$6)+(Клиенты!G14*Услуги!$B$7)+(Клиенты!H14*Услуги!$B$8))</f>
        <v>5164.165</v>
      </c>
    </row>
    <row r="15" spans="1:10" x14ac:dyDescent="0.25">
      <c r="A15" t="s">
        <v>13</v>
      </c>
      <c r="B15">
        <v>9.8000000000000004E-2</v>
      </c>
      <c r="C15">
        <v>0.14699999999999999</v>
      </c>
      <c r="D15">
        <v>3</v>
      </c>
      <c r="E15">
        <v>14</v>
      </c>
      <c r="F15">
        <v>202</v>
      </c>
      <c r="G15">
        <v>57</v>
      </c>
      <c r="H15">
        <v>57</v>
      </c>
      <c r="I15">
        <v>2</v>
      </c>
      <c r="J15">
        <f>(VLOOKUP(I15,Льготы!$A$1:$B$7,2,0))*((Клиенты!B15*Услуги!$B$2)+(Клиенты!C15*Услуги!$B$3)+((Клиенты!D15/10)*Услуги!$B$4)+(Клиенты!E15*Услуги!$B$5)+(Клиенты!F15*Услуги!$B$6)+(Клиенты!G15*Услуги!$B$7)+(Клиенты!H15*Услуги!$B$8))</f>
        <v>3436.7429499999998</v>
      </c>
    </row>
    <row r="16" spans="1:10" x14ac:dyDescent="0.25">
      <c r="A16" t="s">
        <v>14</v>
      </c>
      <c r="B16">
        <v>9.4E-2</v>
      </c>
      <c r="C16">
        <v>0.111</v>
      </c>
      <c r="D16">
        <v>1</v>
      </c>
      <c r="E16">
        <v>19</v>
      </c>
      <c r="F16">
        <v>100</v>
      </c>
      <c r="G16">
        <v>137</v>
      </c>
      <c r="H16">
        <v>137</v>
      </c>
      <c r="I16">
        <v>6</v>
      </c>
      <c r="J16">
        <f>(VLOOKUP(I16,Льготы!$A$1:$B$7,2,0))*((Клиенты!B16*Услуги!$B$2)+(Клиенты!C16*Услуги!$B$3)+((Клиенты!D16/10)*Услуги!$B$4)+(Клиенты!E16*Услуги!$B$5)+(Клиенты!F16*Услуги!$B$6)+(Клиенты!G16*Услуги!$B$7)+(Клиенты!H16*Услуги!$B$8))</f>
        <v>5897.7309999999998</v>
      </c>
    </row>
    <row r="17" spans="1:10" x14ac:dyDescent="0.25">
      <c r="A17" t="s">
        <v>15</v>
      </c>
      <c r="B17">
        <v>5.8999999999999997E-2</v>
      </c>
      <c r="C17">
        <v>0.14499999999999999</v>
      </c>
      <c r="D17">
        <v>3</v>
      </c>
      <c r="E17">
        <v>17</v>
      </c>
      <c r="F17">
        <v>289</v>
      </c>
      <c r="G17">
        <v>57</v>
      </c>
      <c r="H17">
        <v>57</v>
      </c>
      <c r="I17">
        <v>3</v>
      </c>
      <c r="J17">
        <f>(VLOOKUP(I17,Льготы!$A$1:$B$7,2,0))*((Клиенты!B17*Услуги!$B$2)+(Клиенты!C17*Услуги!$B$3)+((Клиенты!D17/10)*Услуги!$B$4)+(Клиенты!E17*Услуги!$B$5)+(Клиенты!F17*Услуги!$B$6)+(Клиенты!G17*Услуги!$B$7)+(Клиенты!H17*Услуги!$B$8))</f>
        <v>3343.6731999999993</v>
      </c>
    </row>
    <row r="18" spans="1:10" x14ac:dyDescent="0.25">
      <c r="A18" t="s">
        <v>16</v>
      </c>
      <c r="B18">
        <v>5.6000000000000001E-2</v>
      </c>
      <c r="C18">
        <v>0.13900000000000001</v>
      </c>
      <c r="D18">
        <v>3</v>
      </c>
      <c r="E18">
        <v>18</v>
      </c>
      <c r="F18">
        <v>120</v>
      </c>
      <c r="G18">
        <v>72</v>
      </c>
      <c r="H18">
        <v>72</v>
      </c>
      <c r="I18">
        <v>4</v>
      </c>
      <c r="J18">
        <f>(VLOOKUP(I18,Льготы!$A$1:$B$7,2,0))*((Клиенты!B18*Услуги!$B$2)+(Клиенты!C18*Услуги!$B$3)+((Клиенты!D18/10)*Услуги!$B$4)+(Клиенты!E18*Услуги!$B$5)+(Клиенты!F18*Услуги!$B$6)+(Клиенты!G18*Услуги!$B$7)+(Клиенты!H18*Услуги!$B$8))</f>
        <v>3304.8517499999998</v>
      </c>
    </row>
    <row r="19" spans="1:10" x14ac:dyDescent="0.25">
      <c r="A19" t="s">
        <v>17</v>
      </c>
      <c r="B19">
        <v>8.7999999999999995E-2</v>
      </c>
      <c r="C19">
        <v>0.123</v>
      </c>
      <c r="D19">
        <v>3</v>
      </c>
      <c r="E19">
        <v>18</v>
      </c>
      <c r="F19">
        <v>147</v>
      </c>
      <c r="G19">
        <v>132</v>
      </c>
      <c r="H19">
        <v>132</v>
      </c>
      <c r="I19">
        <v>4</v>
      </c>
      <c r="J19">
        <f>(VLOOKUP(I19,Льготы!$A$1:$B$7,2,0))*((Клиенты!B19*Услуги!$B$2)+(Клиенты!C19*Услуги!$B$3)+((Клиенты!D19/10)*Услуги!$B$4)+(Клиенты!E19*Услуги!$B$5)+(Клиенты!F19*Услуги!$B$6)+(Клиенты!G19*Услуги!$B$7)+(Клиенты!H19*Услуги!$B$8))</f>
        <v>4531.8577500000001</v>
      </c>
    </row>
    <row r="20" spans="1:10" x14ac:dyDescent="0.25">
      <c r="A20" t="s">
        <v>18</v>
      </c>
      <c r="B20">
        <v>9.4E-2</v>
      </c>
      <c r="C20">
        <v>0.127</v>
      </c>
      <c r="D20">
        <v>1</v>
      </c>
      <c r="E20">
        <v>10</v>
      </c>
      <c r="F20">
        <v>268</v>
      </c>
      <c r="G20">
        <v>31</v>
      </c>
      <c r="H20">
        <v>31</v>
      </c>
      <c r="I20">
        <v>4</v>
      </c>
      <c r="J20">
        <f>(VLOOKUP(I20,Льготы!$A$1:$B$7,2,0))*((Клиенты!B20*Услуги!$B$2)+(Клиенты!C20*Услуги!$B$3)+((Клиенты!D20/10)*Услуги!$B$4)+(Клиенты!E20*Услуги!$B$5)+(Клиенты!F20*Услуги!$B$6)+(Клиенты!G20*Услуги!$B$7)+(Клиенты!H20*Услуги!$B$8))</f>
        <v>2390.9782500000001</v>
      </c>
    </row>
    <row r="21" spans="1:10" x14ac:dyDescent="0.25">
      <c r="A21" t="s">
        <v>21</v>
      </c>
      <c r="B21">
        <v>5.1999999999999998E-2</v>
      </c>
      <c r="C21">
        <v>0.14799999999999999</v>
      </c>
      <c r="D21">
        <v>2</v>
      </c>
      <c r="E21">
        <v>20</v>
      </c>
      <c r="F21">
        <v>125</v>
      </c>
      <c r="G21">
        <v>41</v>
      </c>
      <c r="H21">
        <v>41</v>
      </c>
      <c r="I21">
        <v>6</v>
      </c>
      <c r="J21">
        <f>(VLOOKUP(I21,Льготы!$A$1:$B$7,2,0))*((Клиенты!B21*Услуги!$B$2)+(Клиенты!C21*Услуги!$B$3)+((Клиенты!D21/10)*Услуги!$B$4)+(Клиенты!E21*Услуги!$B$5)+(Клиенты!F21*Услуги!$B$6)+(Клиенты!G21*Услуги!$B$7)+(Клиенты!H21*Услуги!$B$8))</f>
        <v>3789.0479999999998</v>
      </c>
    </row>
    <row r="22" spans="1:10" x14ac:dyDescent="0.25">
      <c r="A22" t="s">
        <v>22</v>
      </c>
      <c r="B22">
        <v>7.9000000000000001E-2</v>
      </c>
      <c r="C22">
        <v>0.14699999999999999</v>
      </c>
      <c r="D22">
        <v>1</v>
      </c>
      <c r="E22">
        <v>8</v>
      </c>
      <c r="F22">
        <v>272</v>
      </c>
      <c r="G22">
        <v>145</v>
      </c>
      <c r="H22">
        <v>145</v>
      </c>
      <c r="I22">
        <v>5</v>
      </c>
      <c r="J22">
        <f>(VLOOKUP(I22,Льготы!$A$1:$B$7,2,0))*((Клиенты!B22*Услуги!$B$2)+(Клиенты!C22*Услуги!$B$3)+((Клиенты!D22/10)*Услуги!$B$4)+(Клиенты!E22*Услуги!$B$5)+(Клиенты!F22*Услуги!$B$6)+(Клиенты!G22*Услуги!$B$7)+(Клиенты!H22*Услуги!$B$8))</f>
        <v>4686.1487999999999</v>
      </c>
    </row>
    <row r="23" spans="1:10" x14ac:dyDescent="0.25">
      <c r="A23" t="s">
        <v>23</v>
      </c>
      <c r="B23">
        <v>5.8999999999999997E-2</v>
      </c>
      <c r="C23">
        <v>0.114</v>
      </c>
      <c r="D23">
        <v>2</v>
      </c>
      <c r="E23">
        <v>19</v>
      </c>
      <c r="F23">
        <v>206</v>
      </c>
      <c r="G23">
        <v>146</v>
      </c>
      <c r="H23">
        <v>146</v>
      </c>
      <c r="I23">
        <v>4</v>
      </c>
      <c r="J23">
        <f>(VLOOKUP(I23,Льготы!$A$1:$B$7,2,0))*((Клиенты!B23*Услуги!$B$2)+(Клиенты!C23*Услуги!$B$3)+((Клиенты!D23/10)*Услуги!$B$4)+(Клиенты!E23*Услуги!$B$5)+(Клиенты!F23*Услуги!$B$6)+(Клиенты!G23*Услуги!$B$7)+(Клиенты!H23*Услуги!$B$8))</f>
        <v>5039.1082499999993</v>
      </c>
    </row>
    <row r="24" spans="1:10" x14ac:dyDescent="0.25">
      <c r="A24" t="s">
        <v>24</v>
      </c>
      <c r="B24">
        <v>7.0999999999999994E-2</v>
      </c>
      <c r="C24">
        <v>0.127</v>
      </c>
      <c r="D24">
        <v>1</v>
      </c>
      <c r="E24">
        <v>16</v>
      </c>
      <c r="F24">
        <v>167</v>
      </c>
      <c r="G24">
        <v>45</v>
      </c>
      <c r="H24">
        <v>45</v>
      </c>
      <c r="I24">
        <v>3</v>
      </c>
      <c r="J24">
        <f>(VLOOKUP(I24,Льготы!$A$1:$B$7,2,0))*((Клиенты!B24*Услуги!$B$2)+(Клиенты!C24*Услуги!$B$3)+((Клиенты!D24/10)*Услуги!$B$4)+(Клиенты!E24*Услуги!$B$5)+(Клиенты!F24*Услуги!$B$6)+(Клиенты!G24*Услуги!$B$7)+(Клиенты!H24*Услуги!$B$8))</f>
        <v>2542.4517999999998</v>
      </c>
    </row>
    <row r="25" spans="1:10" x14ac:dyDescent="0.25">
      <c r="A25" t="s">
        <v>25</v>
      </c>
      <c r="B25">
        <v>9.6000000000000002E-2</v>
      </c>
      <c r="C25">
        <v>0.122</v>
      </c>
      <c r="D25">
        <v>2</v>
      </c>
      <c r="E25">
        <v>8</v>
      </c>
      <c r="F25">
        <v>144</v>
      </c>
      <c r="G25">
        <v>33</v>
      </c>
      <c r="H25">
        <v>33</v>
      </c>
      <c r="I25">
        <v>4</v>
      </c>
      <c r="J25">
        <f>(VLOOKUP(I25,Льготы!$A$1:$B$7,2,0))*((Клиенты!B25*Услуги!$B$2)+(Клиенты!C25*Услуги!$B$3)+((Клиенты!D25/10)*Услуги!$B$4)+(Клиенты!E25*Услуги!$B$5)+(Клиенты!F25*Услуги!$B$6)+(Клиенты!G25*Услуги!$B$7)+(Клиенты!H25*Услуги!$B$8))</f>
        <v>1864.0304999999998</v>
      </c>
    </row>
    <row r="26" spans="1:10" x14ac:dyDescent="0.25">
      <c r="A26" t="s">
        <v>26</v>
      </c>
      <c r="B26">
        <v>6.9000000000000006E-2</v>
      </c>
      <c r="C26">
        <v>0.125</v>
      </c>
      <c r="D26">
        <v>2</v>
      </c>
      <c r="E26">
        <v>9</v>
      </c>
      <c r="F26">
        <v>283</v>
      </c>
      <c r="G26">
        <v>92</v>
      </c>
      <c r="H26">
        <v>92</v>
      </c>
      <c r="I26">
        <v>6</v>
      </c>
      <c r="J26">
        <f>(VLOOKUP(I26,Льготы!$A$1:$B$7,2,0))*((Клиенты!B26*Услуги!$B$2)+(Клиенты!C26*Услуги!$B$3)+((Клиенты!D26/10)*Услуги!$B$4)+(Клиенты!E26*Услуги!$B$5)+(Клиенты!F26*Услуги!$B$6)+(Клиенты!G26*Услуги!$B$7)+(Клиенты!H26*Услуги!$B$8))</f>
        <v>4754.366</v>
      </c>
    </row>
    <row r="27" spans="1:10" x14ac:dyDescent="0.25">
      <c r="A27" t="s">
        <v>27</v>
      </c>
      <c r="B27">
        <v>8.6999999999999994E-2</v>
      </c>
      <c r="C27">
        <v>0.13</v>
      </c>
      <c r="D27">
        <v>3</v>
      </c>
      <c r="E27">
        <v>13</v>
      </c>
      <c r="F27">
        <v>148</v>
      </c>
      <c r="G27">
        <v>63</v>
      </c>
      <c r="H27">
        <v>63</v>
      </c>
      <c r="I27">
        <v>5</v>
      </c>
      <c r="J27">
        <f>(VLOOKUP(I27,Льготы!$A$1:$B$7,2,0))*((Клиенты!B27*Услуги!$B$2)+(Клиенты!C27*Услуги!$B$3)+((Клиенты!D27/10)*Услуги!$B$4)+(Клиенты!E27*Услуги!$B$5)+(Клиенты!F27*Услуги!$B$6)+(Клиенты!G27*Услуги!$B$7)+(Клиенты!H27*Услуги!$B$8))</f>
        <v>3058.0344</v>
      </c>
    </row>
    <row r="28" spans="1:10" x14ac:dyDescent="0.25">
      <c r="A28" t="s">
        <v>28</v>
      </c>
      <c r="B28">
        <v>6.8000000000000005E-2</v>
      </c>
      <c r="C28">
        <v>0.122</v>
      </c>
      <c r="D28">
        <v>3</v>
      </c>
      <c r="E28">
        <v>13</v>
      </c>
      <c r="F28">
        <v>241</v>
      </c>
      <c r="G28">
        <v>71</v>
      </c>
      <c r="H28">
        <v>71</v>
      </c>
      <c r="I28">
        <v>3</v>
      </c>
      <c r="J28">
        <f>(VLOOKUP(I28,Льготы!$A$1:$B$7,2,0))*((Клиенты!B28*Услуги!$B$2)+(Клиенты!C28*Услуги!$B$3)+((Клиенты!D28/10)*Услуги!$B$4)+(Клиенты!E28*Услуги!$B$5)+(Клиенты!F28*Услуги!$B$6)+(Клиенты!G28*Услуги!$B$7)+(Клиенты!H28*Услуги!$B$8))</f>
        <v>3140.6773999999996</v>
      </c>
    </row>
    <row r="29" spans="1:10" x14ac:dyDescent="0.25">
      <c r="A29" t="s">
        <v>29</v>
      </c>
      <c r="B29">
        <v>6.6000000000000003E-2</v>
      </c>
      <c r="C29">
        <v>0.105</v>
      </c>
      <c r="D29">
        <v>2</v>
      </c>
      <c r="E29">
        <v>12</v>
      </c>
      <c r="F29">
        <v>223</v>
      </c>
      <c r="G29">
        <v>101</v>
      </c>
      <c r="H29">
        <v>101</v>
      </c>
      <c r="I29">
        <v>6</v>
      </c>
      <c r="J29">
        <f>(VLOOKUP(I29,Льготы!$A$1:$B$7,2,0))*((Клиенты!B29*Услуги!$B$2)+(Клиенты!C29*Услуги!$B$3)+((Клиенты!D29/10)*Услуги!$B$4)+(Клиенты!E29*Услуги!$B$5)+(Клиенты!F29*Услуги!$B$6)+(Клиенты!G29*Услуги!$B$7)+(Клиенты!H29*Услуги!$B$8))</f>
        <v>4978.9490000000005</v>
      </c>
    </row>
    <row r="30" spans="1:10" x14ac:dyDescent="0.25">
      <c r="A30" t="s">
        <v>30</v>
      </c>
      <c r="B30">
        <v>7.5999999999999998E-2</v>
      </c>
      <c r="C30">
        <v>0.13700000000000001</v>
      </c>
      <c r="D30">
        <v>1</v>
      </c>
      <c r="E30">
        <v>11</v>
      </c>
      <c r="F30">
        <v>208</v>
      </c>
      <c r="G30">
        <v>35</v>
      </c>
      <c r="H30">
        <v>35</v>
      </c>
      <c r="I30">
        <v>1</v>
      </c>
      <c r="J30">
        <f>(VLOOKUP(I30,Льготы!$A$1:$B$7,2,0))*((Клиенты!B30*Услуги!$B$2)+(Клиенты!C30*Услуги!$B$3)+((Клиенты!D30/10)*Услуги!$B$4)+(Клиенты!E30*Услуги!$B$5)+(Клиенты!F30*Услуги!$B$6)+(Клиенты!G30*Услуги!$B$7)+(Клиенты!H30*Услуги!$B$8))</f>
        <v>2222.9416799999999</v>
      </c>
    </row>
    <row r="31" spans="1:10" x14ac:dyDescent="0.25">
      <c r="A31" t="s">
        <v>31</v>
      </c>
      <c r="B31">
        <v>8.5999999999999993E-2</v>
      </c>
      <c r="C31">
        <v>0.11899999999999999</v>
      </c>
      <c r="D31">
        <v>3</v>
      </c>
      <c r="E31">
        <v>14</v>
      </c>
      <c r="F31">
        <v>257</v>
      </c>
      <c r="G31">
        <v>90</v>
      </c>
      <c r="H31">
        <v>90</v>
      </c>
      <c r="I31">
        <v>2</v>
      </c>
      <c r="J31">
        <f>(VLOOKUP(I31,Льготы!$A$1:$B$7,2,0))*((Клиенты!B31*Услуги!$B$2)+(Клиенты!C31*Услуги!$B$3)+((Клиенты!D31/10)*Услуги!$B$4)+(Клиенты!E31*Услуги!$B$5)+(Клиенты!F31*Услуги!$B$6)+(Клиенты!G31*Услуги!$B$7)+(Клиенты!H31*Услуги!$B$8))</f>
        <v>4370.9881500000001</v>
      </c>
    </row>
    <row r="32" spans="1:10" x14ac:dyDescent="0.25">
      <c r="A32" t="s">
        <v>32</v>
      </c>
      <c r="B32">
        <v>7.1999999999999995E-2</v>
      </c>
      <c r="C32">
        <v>0.14699999999999999</v>
      </c>
      <c r="D32">
        <v>1</v>
      </c>
      <c r="E32">
        <v>14</v>
      </c>
      <c r="F32">
        <v>147</v>
      </c>
      <c r="G32">
        <v>149</v>
      </c>
      <c r="H32">
        <v>149</v>
      </c>
      <c r="I32">
        <v>4</v>
      </c>
      <c r="J32">
        <f>(VLOOKUP(I32,Льготы!$A$1:$B$7,2,0))*((Клиенты!B32*Услуги!$B$2)+(Клиенты!C32*Услуги!$B$3)+((Клиенты!D32/10)*Услуги!$B$4)+(Клиенты!E32*Услуги!$B$5)+(Клиенты!F32*Услуги!$B$6)+(Клиенты!G32*Услуги!$B$7)+(Клиенты!H32*Услуги!$B$8))</f>
        <v>4449.3097500000003</v>
      </c>
    </row>
    <row r="33" spans="1:10" x14ac:dyDescent="0.25">
      <c r="A33" t="s">
        <v>33</v>
      </c>
      <c r="B33">
        <v>6.0999999999999999E-2</v>
      </c>
      <c r="C33">
        <v>0.112</v>
      </c>
      <c r="D33">
        <v>1</v>
      </c>
      <c r="E33">
        <v>13</v>
      </c>
      <c r="F33">
        <v>162</v>
      </c>
      <c r="G33">
        <v>69</v>
      </c>
      <c r="H33">
        <v>69</v>
      </c>
      <c r="I33">
        <v>1</v>
      </c>
      <c r="J33">
        <f>(VLOOKUP(I33,Льготы!$A$1:$B$7,2,0))*((Клиенты!B33*Услуги!$B$2)+(Клиенты!C33*Услуги!$B$3)+((Клиенты!D33/10)*Услуги!$B$4)+(Клиенты!E33*Услуги!$B$5)+(Клиенты!F33*Услуги!$B$6)+(Клиенты!G33*Услуги!$B$7)+(Клиенты!H33*Услуги!$B$8))</f>
        <v>2812.6504799999998</v>
      </c>
    </row>
    <row r="34" spans="1:10" x14ac:dyDescent="0.25">
      <c r="A34" t="s">
        <v>34</v>
      </c>
      <c r="B34">
        <v>0.06</v>
      </c>
      <c r="C34">
        <v>0.14000000000000001</v>
      </c>
      <c r="D34">
        <v>1</v>
      </c>
      <c r="E34">
        <v>20</v>
      </c>
      <c r="F34">
        <v>254</v>
      </c>
      <c r="G34">
        <v>82</v>
      </c>
      <c r="H34">
        <v>82</v>
      </c>
      <c r="I34">
        <v>2</v>
      </c>
      <c r="J34">
        <f>(VLOOKUP(I34,Льготы!$A$1:$B$7,2,0))*((Клиенты!B34*Услуги!$B$2)+(Клиенты!C34*Услуги!$B$3)+((Клиенты!D34/10)*Услуги!$B$4)+(Клиенты!E34*Услуги!$B$5)+(Клиенты!F34*Услуги!$B$6)+(Клиенты!G34*Услуги!$B$7)+(Клиенты!H34*Услуги!$B$8))</f>
        <v>4583.0640000000003</v>
      </c>
    </row>
    <row r="35" spans="1:10" x14ac:dyDescent="0.25">
      <c r="A35" t="s">
        <v>35</v>
      </c>
      <c r="B35">
        <v>0.06</v>
      </c>
      <c r="C35">
        <v>0.125</v>
      </c>
      <c r="D35">
        <v>2</v>
      </c>
      <c r="E35">
        <v>15</v>
      </c>
      <c r="F35">
        <v>114</v>
      </c>
      <c r="G35">
        <v>131</v>
      </c>
      <c r="H35">
        <v>131</v>
      </c>
      <c r="I35">
        <v>4</v>
      </c>
      <c r="J35">
        <f>(VLOOKUP(I35,Льготы!$A$1:$B$7,2,0))*((Клиенты!B35*Услуги!$B$2)+(Клиенты!C35*Услуги!$B$3)+((Клиенты!D35/10)*Услуги!$B$4)+(Клиенты!E35*Услуги!$B$5)+(Клиенты!F35*Услуги!$B$6)+(Клиенты!G35*Услуги!$B$7)+(Клиенты!H35*Услуги!$B$8))</f>
        <v>4113.0112500000005</v>
      </c>
    </row>
    <row r="36" spans="1:10" x14ac:dyDescent="0.25">
      <c r="A36" t="s">
        <v>36</v>
      </c>
      <c r="B36">
        <v>8.1000000000000003E-2</v>
      </c>
      <c r="C36">
        <v>0.125</v>
      </c>
      <c r="D36">
        <v>2</v>
      </c>
      <c r="E36">
        <v>16</v>
      </c>
      <c r="F36">
        <v>227</v>
      </c>
      <c r="G36">
        <v>134</v>
      </c>
      <c r="H36">
        <v>134</v>
      </c>
      <c r="I36">
        <v>4</v>
      </c>
      <c r="J36">
        <f>(VLOOKUP(I36,Льготы!$A$1:$B$7,2,0))*((Клиенты!B36*Услуги!$B$2)+(Клиенты!C36*Услуги!$B$3)+((Клиенты!D36/10)*Услуги!$B$4)+(Клиенты!E36*Услуги!$B$5)+(Клиенты!F36*Услуги!$B$6)+(Клиенты!G36*Услуги!$B$7)+(Клиенты!H36*Услуги!$B$8))</f>
        <v>4668.6255000000001</v>
      </c>
    </row>
    <row r="37" spans="1:10" x14ac:dyDescent="0.25">
      <c r="A37" t="s">
        <v>37</v>
      </c>
      <c r="B37">
        <v>7.0999999999999994E-2</v>
      </c>
      <c r="C37">
        <v>0.14899999999999999</v>
      </c>
      <c r="D37">
        <v>3</v>
      </c>
      <c r="E37">
        <v>8</v>
      </c>
      <c r="F37">
        <v>284</v>
      </c>
      <c r="G37">
        <v>29</v>
      </c>
      <c r="H37">
        <v>29</v>
      </c>
      <c r="I37">
        <v>1</v>
      </c>
      <c r="J37">
        <f>(VLOOKUP(I37,Льготы!$A$1:$B$7,2,0))*((Клиенты!B37*Услуги!$B$2)+(Клиенты!C37*Услуги!$B$3)+((Клиенты!D37/10)*Услуги!$B$4)+(Клиенты!E37*Услуги!$B$5)+(Клиенты!F37*Услуги!$B$6)+(Клиенты!G37*Услуги!$B$7)+(Клиенты!H37*Услуги!$B$8))</f>
        <v>2269.5868799999998</v>
      </c>
    </row>
    <row r="38" spans="1:10" x14ac:dyDescent="0.25">
      <c r="A38" t="s">
        <v>38</v>
      </c>
      <c r="B38">
        <v>8.3000000000000004E-2</v>
      </c>
      <c r="C38">
        <v>0.128</v>
      </c>
      <c r="D38">
        <v>1</v>
      </c>
      <c r="E38">
        <v>15</v>
      </c>
      <c r="F38">
        <v>193</v>
      </c>
      <c r="G38">
        <v>98</v>
      </c>
      <c r="H38">
        <v>98</v>
      </c>
      <c r="I38">
        <v>5</v>
      </c>
      <c r="J38">
        <f>(VLOOKUP(I38,Льготы!$A$1:$B$7,2,0))*((Клиенты!B38*Услуги!$B$2)+(Клиенты!C38*Услуги!$B$3)+((Клиенты!D38/10)*Услуги!$B$4)+(Клиенты!E38*Услуги!$B$5)+(Клиенты!F38*Услуги!$B$6)+(Клиенты!G38*Услуги!$B$7)+(Клиенты!H38*Услуги!$B$8))</f>
        <v>3990.0455999999999</v>
      </c>
    </row>
    <row r="39" spans="1:10" x14ac:dyDescent="0.25">
      <c r="A39" t="s">
        <v>39</v>
      </c>
      <c r="B39">
        <v>6.5000000000000002E-2</v>
      </c>
      <c r="C39">
        <v>0.13700000000000001</v>
      </c>
      <c r="D39">
        <v>3</v>
      </c>
      <c r="E39">
        <v>10</v>
      </c>
      <c r="F39">
        <v>219</v>
      </c>
      <c r="G39">
        <v>144</v>
      </c>
      <c r="H39">
        <v>144</v>
      </c>
      <c r="I39">
        <v>4</v>
      </c>
      <c r="J39">
        <f>(VLOOKUP(I39,Льготы!$A$1:$B$7,2,0))*((Клиенты!B39*Услуги!$B$2)+(Клиенты!C39*Услуги!$B$3)+((Клиенты!D39/10)*Услуги!$B$4)+(Клиенты!E39*Услуги!$B$5)+(Клиенты!F39*Услуги!$B$6)+(Клиенты!G39*Услуги!$B$7)+(Клиенты!H39*Услуги!$B$8))</f>
        <v>4426.3424999999997</v>
      </c>
    </row>
    <row r="40" spans="1:10" x14ac:dyDescent="0.25">
      <c r="A40" t="s">
        <v>40</v>
      </c>
      <c r="B40">
        <v>9.9000000000000005E-2</v>
      </c>
      <c r="C40">
        <v>0.122</v>
      </c>
      <c r="D40">
        <v>1</v>
      </c>
      <c r="E40">
        <v>9</v>
      </c>
      <c r="F40">
        <v>154</v>
      </c>
      <c r="G40">
        <v>122</v>
      </c>
      <c r="H40">
        <v>122</v>
      </c>
      <c r="I40">
        <v>5</v>
      </c>
      <c r="J40">
        <f>(VLOOKUP(I40,Льготы!$A$1:$B$7,2,0))*((Клиенты!B40*Услуги!$B$2)+(Клиенты!C40*Услуги!$B$3)+((Клиенты!D40/10)*Услуги!$B$4)+(Клиенты!E40*Услуги!$B$5)+(Клиенты!F40*Услуги!$B$6)+(Клиенты!G40*Услуги!$B$7)+(Клиенты!H40*Услуги!$B$8))</f>
        <v>3834.4728000000005</v>
      </c>
    </row>
    <row r="41" spans="1:10" x14ac:dyDescent="0.25">
      <c r="A41" t="s">
        <v>41</v>
      </c>
      <c r="B41">
        <v>7.3999999999999996E-2</v>
      </c>
      <c r="C41">
        <v>0.14099999999999999</v>
      </c>
      <c r="D41">
        <v>2</v>
      </c>
      <c r="E41">
        <v>14</v>
      </c>
      <c r="F41">
        <v>234</v>
      </c>
      <c r="G41">
        <v>95</v>
      </c>
      <c r="H41">
        <v>95</v>
      </c>
      <c r="I41">
        <v>2</v>
      </c>
      <c r="J41">
        <f>(VLOOKUP(I41,Льготы!$A$1:$B$7,2,0))*((Клиенты!B41*Услуги!$B$2)+(Клиенты!C41*Услуги!$B$3)+((Клиенты!D41/10)*Услуги!$B$4)+(Клиенты!E41*Услуги!$B$5)+(Клиенты!F41*Услуги!$B$6)+(Клиенты!G41*Услуги!$B$7)+(Клиенты!H41*Услуги!$B$8))</f>
        <v>4322.0808499999994</v>
      </c>
    </row>
    <row r="42" spans="1:10" x14ac:dyDescent="0.25">
      <c r="A42" t="s">
        <v>42</v>
      </c>
      <c r="B42">
        <v>7.1999999999999995E-2</v>
      </c>
      <c r="C42">
        <v>0.105</v>
      </c>
      <c r="D42">
        <v>2</v>
      </c>
      <c r="E42">
        <v>14</v>
      </c>
      <c r="F42">
        <v>276</v>
      </c>
      <c r="G42">
        <v>44</v>
      </c>
      <c r="H42">
        <v>44</v>
      </c>
      <c r="I42">
        <v>3</v>
      </c>
      <c r="J42">
        <f>(VLOOKUP(I42,Льготы!$A$1:$B$7,2,0))*((Клиенты!B42*Услуги!$B$2)+(Клиенты!C42*Услуги!$B$3)+((Клиенты!D42/10)*Услуги!$B$4)+(Клиенты!E42*Услуги!$B$5)+(Клиенты!F42*Услуги!$B$6)+(Клиенты!G42*Услуги!$B$7)+(Клиенты!H42*Услуги!$B$8))</f>
        <v>2813.4280999999996</v>
      </c>
    </row>
    <row r="43" spans="1:10" x14ac:dyDescent="0.25">
      <c r="A43" t="s">
        <v>43</v>
      </c>
      <c r="B43">
        <v>6.0999999999999999E-2</v>
      </c>
      <c r="C43">
        <v>0.10100000000000001</v>
      </c>
      <c r="D43">
        <v>2</v>
      </c>
      <c r="E43">
        <v>10</v>
      </c>
      <c r="F43">
        <v>221</v>
      </c>
      <c r="G43">
        <v>140</v>
      </c>
      <c r="H43">
        <v>140</v>
      </c>
      <c r="I43">
        <v>4</v>
      </c>
      <c r="J43">
        <f>(VLOOKUP(I43,Льготы!$A$1:$B$7,2,0))*((Клиенты!B43*Услуги!$B$2)+(Клиенты!C43*Услуги!$B$3)+((Клиенты!D43/10)*Услуги!$B$4)+(Клиенты!E43*Услуги!$B$5)+(Клиенты!F43*Услуги!$B$6)+(Клиенты!G43*Услуги!$B$7)+(Клиенты!H43*Услуги!$B$8))</f>
        <v>4307.7704999999996</v>
      </c>
    </row>
    <row r="44" spans="1:10" x14ac:dyDescent="0.25">
      <c r="A44" t="s">
        <v>44</v>
      </c>
      <c r="B44">
        <v>8.2000000000000003E-2</v>
      </c>
      <c r="C44">
        <v>0.10100000000000001</v>
      </c>
      <c r="D44">
        <v>1</v>
      </c>
      <c r="E44">
        <v>11</v>
      </c>
      <c r="F44">
        <v>257</v>
      </c>
      <c r="G44">
        <v>97</v>
      </c>
      <c r="H44">
        <v>97</v>
      </c>
      <c r="I44">
        <v>6</v>
      </c>
      <c r="J44">
        <f>(VLOOKUP(I44,Льготы!$A$1:$B$7,2,0))*((Клиенты!B44*Услуги!$B$2)+(Клиенты!C44*Услуги!$B$3)+((Клиенты!D44/10)*Услуги!$B$4)+(Клиенты!E44*Услуги!$B$5)+(Клиенты!F44*Услуги!$B$6)+(Клиенты!G44*Услуги!$B$7)+(Клиенты!H44*Услуги!$B$8))</f>
        <v>4882.1130000000003</v>
      </c>
    </row>
    <row r="45" spans="1:10" x14ac:dyDescent="0.25">
      <c r="A45" t="s">
        <v>45</v>
      </c>
      <c r="B45">
        <v>7.2999999999999995E-2</v>
      </c>
      <c r="C45">
        <v>0.128</v>
      </c>
      <c r="D45">
        <v>2</v>
      </c>
      <c r="E45">
        <v>16</v>
      </c>
      <c r="F45">
        <v>183</v>
      </c>
      <c r="G45">
        <v>47</v>
      </c>
      <c r="H45">
        <v>47</v>
      </c>
      <c r="I45">
        <v>4</v>
      </c>
      <c r="J45">
        <f>(VLOOKUP(I45,Льготы!$A$1:$B$7,2,0))*((Клиенты!B45*Услуги!$B$2)+(Клиенты!C45*Услуги!$B$3)+((Клиенты!D45/10)*Услуги!$B$4)+(Клиенты!E45*Услуги!$B$5)+(Клиенты!F45*Услуги!$B$6)+(Клиенты!G45*Услуги!$B$7)+(Клиенты!H45*Услуги!$B$8))</f>
        <v>2872.1752500000002</v>
      </c>
    </row>
    <row r="46" spans="1:10" x14ac:dyDescent="0.25">
      <c r="A46" t="s">
        <v>46</v>
      </c>
      <c r="B46">
        <v>6.9000000000000006E-2</v>
      </c>
      <c r="C46">
        <v>0.14299999999999999</v>
      </c>
      <c r="D46">
        <v>1</v>
      </c>
      <c r="E46">
        <v>12</v>
      </c>
      <c r="F46">
        <v>237</v>
      </c>
      <c r="G46">
        <v>115</v>
      </c>
      <c r="H46">
        <v>115</v>
      </c>
      <c r="I46">
        <v>5</v>
      </c>
      <c r="J46">
        <f>(VLOOKUP(I46,Льготы!$A$1:$B$7,2,0))*((Клиенты!B46*Услуги!$B$2)+(Клиенты!C46*Услуги!$B$3)+((Клиенты!D46/10)*Услуги!$B$4)+(Клиенты!E46*Услуги!$B$5)+(Клиенты!F46*Услуги!$B$6)+(Клиенты!G46*Услуги!$B$7)+(Клиенты!H46*Услуги!$B$8))</f>
        <v>4265.7888000000003</v>
      </c>
    </row>
    <row r="47" spans="1:10" x14ac:dyDescent="0.25">
      <c r="A47" t="s">
        <v>47</v>
      </c>
      <c r="B47">
        <v>7.2999999999999995E-2</v>
      </c>
      <c r="C47">
        <v>0.14000000000000001</v>
      </c>
      <c r="D47">
        <v>1</v>
      </c>
      <c r="E47">
        <v>18</v>
      </c>
      <c r="F47">
        <v>297</v>
      </c>
      <c r="G47">
        <v>29</v>
      </c>
      <c r="H47">
        <v>29</v>
      </c>
      <c r="I47">
        <v>6</v>
      </c>
      <c r="J47">
        <f>(VLOOKUP(I47,Льготы!$A$1:$B$7,2,0))*((Клиенты!B47*Услуги!$B$2)+(Клиенты!C47*Услуги!$B$3)+((Клиенты!D47/10)*Услуги!$B$4)+(Клиенты!E47*Услуги!$B$5)+(Клиенты!F47*Услуги!$B$6)+(Клиенты!G47*Услуги!$B$7)+(Клиенты!H47*Услуги!$B$8))</f>
        <v>4082.3469999999998</v>
      </c>
    </row>
    <row r="48" spans="1:10" x14ac:dyDescent="0.25">
      <c r="A48" t="s">
        <v>48</v>
      </c>
      <c r="B48">
        <v>7.1999999999999995E-2</v>
      </c>
      <c r="C48">
        <v>0.10100000000000001</v>
      </c>
      <c r="D48">
        <v>1</v>
      </c>
      <c r="E48">
        <v>9</v>
      </c>
      <c r="F48">
        <v>114</v>
      </c>
      <c r="G48">
        <v>130</v>
      </c>
      <c r="H48">
        <v>130</v>
      </c>
      <c r="I48">
        <v>2</v>
      </c>
      <c r="J48">
        <f>(VLOOKUP(I48,Льготы!$A$1:$B$7,2,0))*((Клиенты!B48*Услуги!$B$2)+(Клиенты!C48*Услуги!$B$3)+((Клиенты!D48/10)*Услуги!$B$4)+(Клиенты!E48*Услуги!$B$5)+(Клиенты!F48*Услуги!$B$6)+(Клиенты!G48*Услуги!$B$7)+(Клиенты!H48*Услуги!$B$8))</f>
        <v>4072.9645499999997</v>
      </c>
    </row>
    <row r="49" spans="1:10" x14ac:dyDescent="0.25">
      <c r="A49" t="s">
        <v>49</v>
      </c>
      <c r="B49">
        <v>9.5000000000000001E-2</v>
      </c>
      <c r="C49">
        <v>0.13300000000000001</v>
      </c>
      <c r="D49">
        <v>1</v>
      </c>
      <c r="E49">
        <v>9</v>
      </c>
      <c r="F49">
        <v>285</v>
      </c>
      <c r="G49">
        <v>141</v>
      </c>
      <c r="H49">
        <v>141</v>
      </c>
      <c r="I49">
        <v>3</v>
      </c>
      <c r="J49">
        <f>(VLOOKUP(I49,Льготы!$A$1:$B$7,2,0))*((Клиенты!B49*Услуги!$B$2)+(Клиенты!C49*Услуги!$B$3)+((Клиенты!D49/10)*Услуги!$B$4)+(Клиенты!E49*Услуги!$B$5)+(Клиенты!F49*Услуги!$B$6)+(Клиенты!G49*Услуги!$B$7)+(Клиенты!H49*Услуги!$B$8))</f>
        <v>4146.17</v>
      </c>
    </row>
    <row r="50" spans="1:10" x14ac:dyDescent="0.25">
      <c r="A50" t="s">
        <v>50</v>
      </c>
      <c r="B50">
        <v>8.5999999999999993E-2</v>
      </c>
      <c r="C50">
        <v>0.104</v>
      </c>
      <c r="D50">
        <v>2</v>
      </c>
      <c r="E50">
        <v>14</v>
      </c>
      <c r="F50">
        <v>108</v>
      </c>
      <c r="G50">
        <v>121</v>
      </c>
      <c r="H50">
        <v>121</v>
      </c>
      <c r="I50">
        <v>6</v>
      </c>
      <c r="J50">
        <f>(VLOOKUP(I50,Льготы!$A$1:$B$7,2,0))*((Клиенты!B50*Услуги!$B$2)+(Клиенты!C50*Услуги!$B$3)+((Клиенты!D50/10)*Услуги!$B$4)+(Клиенты!E50*Услуги!$B$5)+(Клиенты!F50*Услуги!$B$6)+(Клиенты!G50*Услуги!$B$7)+(Клиенты!H50*Услуги!$B$8))</f>
        <v>5104.7139999999999</v>
      </c>
    </row>
    <row r="51" spans="1:10" x14ac:dyDescent="0.25">
      <c r="A51" t="s">
        <v>51</v>
      </c>
      <c r="B51">
        <v>6.6000000000000003E-2</v>
      </c>
      <c r="C51">
        <v>0.122</v>
      </c>
      <c r="D51">
        <v>2</v>
      </c>
      <c r="E51">
        <v>11</v>
      </c>
      <c r="F51">
        <v>292</v>
      </c>
      <c r="G51">
        <v>37</v>
      </c>
      <c r="H51">
        <v>37</v>
      </c>
      <c r="I51">
        <v>4</v>
      </c>
      <c r="J51">
        <f>(VLOOKUP(I51,Льготы!$A$1:$B$7,2,0))*((Клиенты!B51*Услуги!$B$2)+(Клиенты!C51*Услуги!$B$3)+((Клиенты!D51/10)*Услуги!$B$4)+(Клиенты!E51*Услуги!$B$5)+(Клиенты!F51*Услуги!$B$6)+(Клиенты!G51*Услуги!$B$7)+(Клиенты!H51*Услуги!$B$8))</f>
        <v>2718.1529999999998</v>
      </c>
    </row>
    <row r="52" spans="1:10" x14ac:dyDescent="0.25">
      <c r="A52" t="s">
        <v>52</v>
      </c>
      <c r="B52">
        <v>7.1999999999999995E-2</v>
      </c>
      <c r="C52">
        <v>0.10299999999999999</v>
      </c>
      <c r="D52">
        <v>3</v>
      </c>
      <c r="E52">
        <v>14</v>
      </c>
      <c r="F52">
        <v>138</v>
      </c>
      <c r="G52">
        <v>84</v>
      </c>
      <c r="H52">
        <v>84</v>
      </c>
      <c r="I52">
        <v>5</v>
      </c>
      <c r="J52">
        <f>(VLOOKUP(I52,Льготы!$A$1:$B$7,2,0))*((Клиенты!B52*Услуги!$B$2)+(Клиенты!C52*Услуги!$B$3)+((Клиенты!D52/10)*Услуги!$B$4)+(Клиенты!E52*Услуги!$B$5)+(Клиенты!F52*Услуги!$B$6)+(Клиенты!G52*Услуги!$B$7)+(Клиенты!H52*Услуги!$B$8))</f>
        <v>3517.2424000000001</v>
      </c>
    </row>
    <row r="53" spans="1:10" x14ac:dyDescent="0.25">
      <c r="A53" t="s">
        <v>53</v>
      </c>
      <c r="B53">
        <v>6.9000000000000006E-2</v>
      </c>
      <c r="C53">
        <v>0.13900000000000001</v>
      </c>
      <c r="D53">
        <v>3</v>
      </c>
      <c r="E53">
        <v>18</v>
      </c>
      <c r="F53">
        <v>109</v>
      </c>
      <c r="G53">
        <v>142</v>
      </c>
      <c r="H53">
        <v>142</v>
      </c>
      <c r="I53">
        <v>6</v>
      </c>
      <c r="J53">
        <f>(VLOOKUP(I53,Льготы!$A$1:$B$7,2,0))*((Клиенты!B53*Услуги!$B$2)+(Клиенты!C53*Услуги!$B$3)+((Клиенты!D53/10)*Услуги!$B$4)+(Клиенты!E53*Услуги!$B$5)+(Клиенты!F53*Услуги!$B$6)+(Клиенты!G53*Услуги!$B$7)+(Клиенты!H53*Услуги!$B$8))</f>
        <v>6101.9760000000006</v>
      </c>
    </row>
    <row r="54" spans="1:10" x14ac:dyDescent="0.25">
      <c r="A54" t="s">
        <v>54</v>
      </c>
      <c r="B54">
        <v>8.5000000000000006E-2</v>
      </c>
      <c r="C54">
        <v>0.14699999999999999</v>
      </c>
      <c r="D54">
        <v>1</v>
      </c>
      <c r="E54">
        <v>9</v>
      </c>
      <c r="F54">
        <v>117</v>
      </c>
      <c r="G54">
        <v>95</v>
      </c>
      <c r="H54">
        <v>95</v>
      </c>
      <c r="I54">
        <v>6</v>
      </c>
      <c r="J54">
        <f>(VLOOKUP(I54,Льготы!$A$1:$B$7,2,0))*((Клиенты!B54*Услуги!$B$2)+(Клиенты!C54*Услуги!$B$3)+((Клиенты!D54/10)*Услуги!$B$4)+(Клиенты!E54*Услуги!$B$5)+(Клиенты!F54*Услуги!$B$6)+(Клиенты!G54*Услуги!$B$7)+(Клиенты!H54*Услуги!$B$8))</f>
        <v>3932.92</v>
      </c>
    </row>
    <row r="55" spans="1:10" x14ac:dyDescent="0.25">
      <c r="A55" t="s">
        <v>55</v>
      </c>
      <c r="B55">
        <v>6.2E-2</v>
      </c>
      <c r="C55">
        <v>0.115</v>
      </c>
      <c r="D55">
        <v>2</v>
      </c>
      <c r="E55">
        <v>18</v>
      </c>
      <c r="F55">
        <v>247</v>
      </c>
      <c r="G55">
        <v>105</v>
      </c>
      <c r="H55">
        <v>105</v>
      </c>
      <c r="I55">
        <v>1</v>
      </c>
      <c r="J55">
        <f>(VLOOKUP(I55,Льготы!$A$1:$B$7,2,0))*((Клиенты!B55*Услуги!$B$2)+(Клиенты!C55*Услуги!$B$3)+((Клиенты!D55/10)*Услуги!$B$4)+(Клиенты!E55*Услуги!$B$5)+(Клиенты!F55*Услуги!$B$6)+(Клиенты!G55*Услуги!$B$7)+(Клиенты!H55*Услуги!$B$8))</f>
        <v>4175.2389599999997</v>
      </c>
    </row>
    <row r="56" spans="1:10" x14ac:dyDescent="0.25">
      <c r="A56" t="s">
        <v>56</v>
      </c>
      <c r="B56">
        <v>5.6000000000000001E-2</v>
      </c>
      <c r="C56">
        <v>0.11</v>
      </c>
      <c r="D56">
        <v>3</v>
      </c>
      <c r="E56">
        <v>9</v>
      </c>
      <c r="F56">
        <v>152</v>
      </c>
      <c r="G56">
        <v>130</v>
      </c>
      <c r="H56">
        <v>130</v>
      </c>
      <c r="I56">
        <v>4</v>
      </c>
      <c r="J56">
        <f>(VLOOKUP(I56,Льготы!$A$1:$B$7,2,0))*((Клиенты!B56*Услуги!$B$2)+(Клиенты!C56*Услуги!$B$3)+((Клиенты!D56/10)*Услуги!$B$4)+(Клиенты!E56*Услуги!$B$5)+(Клиенты!F56*Услуги!$B$6)+(Клиенты!G56*Услуги!$B$7)+(Клиенты!H56*Услуги!$B$8))</f>
        <v>3837.0254999999997</v>
      </c>
    </row>
    <row r="57" spans="1:10" x14ac:dyDescent="0.25">
      <c r="A57" t="s">
        <v>57</v>
      </c>
      <c r="B57">
        <v>7.4999999999999997E-2</v>
      </c>
      <c r="C57">
        <v>0.107</v>
      </c>
      <c r="D57">
        <v>1</v>
      </c>
      <c r="E57">
        <v>14</v>
      </c>
      <c r="F57">
        <v>149</v>
      </c>
      <c r="G57">
        <v>53</v>
      </c>
      <c r="H57">
        <v>53</v>
      </c>
      <c r="I57">
        <v>3</v>
      </c>
      <c r="J57">
        <f>(VLOOKUP(I57,Льготы!$A$1:$B$7,2,0))*((Клиенты!B57*Услуги!$B$2)+(Клиенты!C57*Услуги!$B$3)+((Клиенты!D57/10)*Услуги!$B$4)+(Клиенты!E57*Услуги!$B$5)+(Клиенты!F57*Услуги!$B$6)+(Клиенты!G57*Услуги!$B$7)+(Клиенты!H57*Услуги!$B$8))</f>
        <v>2479.3510000000001</v>
      </c>
    </row>
    <row r="58" spans="1:10" x14ac:dyDescent="0.25">
      <c r="A58" t="s">
        <v>58</v>
      </c>
      <c r="B58">
        <v>6.4000000000000001E-2</v>
      </c>
      <c r="C58">
        <v>0.11899999999999999</v>
      </c>
      <c r="D58">
        <v>1</v>
      </c>
      <c r="E58">
        <v>12</v>
      </c>
      <c r="F58">
        <v>136</v>
      </c>
      <c r="G58">
        <v>135</v>
      </c>
      <c r="H58">
        <v>135</v>
      </c>
      <c r="I58">
        <v>5</v>
      </c>
      <c r="J58">
        <f>(VLOOKUP(I58,Льготы!$A$1:$B$7,2,0))*((Клиенты!B58*Услуги!$B$2)+(Клиенты!C58*Услуги!$B$3)+((Клиенты!D58/10)*Услуги!$B$4)+(Клиенты!E58*Услуги!$B$5)+(Клиенты!F58*Услуги!$B$6)+(Клиенты!G58*Услуги!$B$7)+(Клиенты!H58*Услуги!$B$8))</f>
        <v>4261.3448000000008</v>
      </c>
    </row>
    <row r="59" spans="1:10" x14ac:dyDescent="0.25">
      <c r="A59" t="s">
        <v>59</v>
      </c>
      <c r="B59">
        <v>7.1999999999999995E-2</v>
      </c>
      <c r="C59">
        <v>0.14599999999999999</v>
      </c>
      <c r="D59">
        <v>1</v>
      </c>
      <c r="E59">
        <v>13</v>
      </c>
      <c r="F59">
        <v>154</v>
      </c>
      <c r="G59">
        <v>105</v>
      </c>
      <c r="H59">
        <v>105</v>
      </c>
      <c r="I59">
        <v>1</v>
      </c>
      <c r="J59">
        <f>(VLOOKUP(I59,Льготы!$A$1:$B$7,2,0))*((Клиенты!B59*Услуги!$B$2)+(Клиенты!C59*Услуги!$B$3)+((Клиенты!D59/10)*Услуги!$B$4)+(Клиенты!E59*Услуги!$B$5)+(Клиенты!F59*Услуги!$B$6)+(Клиенты!G59*Услуги!$B$7)+(Клиенты!H59*Услуги!$B$8))</f>
        <v>3432.5265599999998</v>
      </c>
    </row>
    <row r="60" spans="1:10" x14ac:dyDescent="0.25">
      <c r="A60" t="s">
        <v>60</v>
      </c>
      <c r="B60">
        <v>7.6999999999999999E-2</v>
      </c>
      <c r="C60">
        <v>0.13400000000000001</v>
      </c>
      <c r="D60">
        <v>3</v>
      </c>
      <c r="E60">
        <v>10</v>
      </c>
      <c r="F60">
        <v>170</v>
      </c>
      <c r="G60">
        <v>93</v>
      </c>
      <c r="H60">
        <v>93</v>
      </c>
      <c r="I60">
        <v>3</v>
      </c>
      <c r="J60">
        <f>(VLOOKUP(I60,Льготы!$A$1:$B$7,2,0))*((Клиенты!B60*Услуги!$B$2)+(Клиенты!C60*Услуги!$B$3)+((Клиенты!D60/10)*Услуги!$B$4)+(Клиенты!E60*Услуги!$B$5)+(Клиенты!F60*Услуги!$B$6)+(Клиенты!G60*Услуги!$B$7)+(Клиенты!H60*Услуги!$B$8))</f>
        <v>3067.5490999999997</v>
      </c>
    </row>
    <row r="61" spans="1:10" x14ac:dyDescent="0.25">
      <c r="A61" t="s">
        <v>61</v>
      </c>
      <c r="B61">
        <v>9.5000000000000001E-2</v>
      </c>
      <c r="C61">
        <v>0.109</v>
      </c>
      <c r="D61">
        <v>2</v>
      </c>
      <c r="E61">
        <v>17</v>
      </c>
      <c r="F61">
        <v>140</v>
      </c>
      <c r="G61">
        <v>53</v>
      </c>
      <c r="H61">
        <v>53</v>
      </c>
      <c r="I61">
        <v>1</v>
      </c>
      <c r="J61">
        <f>(VLOOKUP(I61,Льготы!$A$1:$B$7,2,0))*((Клиенты!B61*Услуги!$B$2)+(Клиенты!C61*Услуги!$B$3)+((Клиенты!D61/10)*Услуги!$B$4)+(Клиенты!E61*Услуги!$B$5)+(Клиенты!F61*Услуги!$B$6)+(Клиенты!G61*Услуги!$B$7)+(Клиенты!H61*Услуги!$B$8))</f>
        <v>2782.9008000000003</v>
      </c>
    </row>
    <row r="62" spans="1:10" x14ac:dyDescent="0.25">
      <c r="A62" t="s">
        <v>62</v>
      </c>
      <c r="B62">
        <v>5.8999999999999997E-2</v>
      </c>
      <c r="C62">
        <v>0.11600000000000001</v>
      </c>
      <c r="D62">
        <v>3</v>
      </c>
      <c r="E62">
        <v>13</v>
      </c>
      <c r="F62">
        <v>212</v>
      </c>
      <c r="G62">
        <v>90</v>
      </c>
      <c r="H62">
        <v>90</v>
      </c>
      <c r="I62">
        <v>6</v>
      </c>
      <c r="J62">
        <f>(VLOOKUP(I62,Льготы!$A$1:$B$7,2,0))*((Клиенты!B62*Услуги!$B$2)+(Клиенты!C62*Услуги!$B$3)+((Клиенты!D62/10)*Услуги!$B$4)+(Клиенты!E62*Услуги!$B$5)+(Клиенты!F62*Услуги!$B$6)+(Клиенты!G62*Услуги!$B$7)+(Клиенты!H62*Услуги!$B$8))</f>
        <v>4816.241</v>
      </c>
    </row>
    <row r="63" spans="1:10" x14ac:dyDescent="0.25">
      <c r="A63" t="s">
        <v>63</v>
      </c>
      <c r="B63">
        <v>8.5999999999999993E-2</v>
      </c>
      <c r="C63">
        <v>0.109</v>
      </c>
      <c r="D63">
        <v>1</v>
      </c>
      <c r="E63">
        <v>12</v>
      </c>
      <c r="F63">
        <v>102</v>
      </c>
      <c r="G63">
        <v>103</v>
      </c>
      <c r="H63">
        <v>103</v>
      </c>
      <c r="I63">
        <v>5</v>
      </c>
      <c r="J63">
        <f>(VLOOKUP(I63,Льготы!$A$1:$B$7,2,0))*((Клиенты!B63*Услуги!$B$2)+(Клиенты!C63*Услуги!$B$3)+((Клиенты!D63/10)*Услуги!$B$4)+(Клиенты!E63*Услуги!$B$5)+(Клиенты!F63*Услуги!$B$6)+(Клиенты!G63*Услуги!$B$7)+(Клиенты!H63*Услуги!$B$8))</f>
        <v>3485.9112000000005</v>
      </c>
    </row>
    <row r="64" spans="1:10" x14ac:dyDescent="0.25">
      <c r="A64" t="s">
        <v>64</v>
      </c>
      <c r="B64">
        <v>6.5000000000000002E-2</v>
      </c>
      <c r="C64">
        <v>0.128</v>
      </c>
      <c r="D64">
        <v>3</v>
      </c>
      <c r="E64">
        <v>9</v>
      </c>
      <c r="F64">
        <v>182</v>
      </c>
      <c r="G64">
        <v>138</v>
      </c>
      <c r="H64">
        <v>138</v>
      </c>
      <c r="I64">
        <v>2</v>
      </c>
      <c r="J64">
        <f>(VLOOKUP(I64,Льготы!$A$1:$B$7,2,0))*((Клиенты!B64*Услуги!$B$2)+(Клиенты!C64*Услуги!$B$3)+((Клиенты!D64/10)*Услуги!$B$4)+(Клиенты!E64*Услуги!$B$5)+(Клиенты!F64*Услуги!$B$6)+(Клиенты!G64*Услуги!$B$7)+(Клиенты!H64*Услуги!$B$8))</f>
        <v>4646.6567500000001</v>
      </c>
    </row>
    <row r="65" spans="1:10" x14ac:dyDescent="0.25">
      <c r="A65" t="s">
        <v>65</v>
      </c>
      <c r="B65">
        <v>9.8000000000000004E-2</v>
      </c>
      <c r="C65">
        <v>0.10100000000000001</v>
      </c>
      <c r="D65">
        <v>3</v>
      </c>
      <c r="E65">
        <v>8</v>
      </c>
      <c r="F65">
        <v>284</v>
      </c>
      <c r="G65">
        <v>39</v>
      </c>
      <c r="H65">
        <v>39</v>
      </c>
      <c r="I65">
        <v>6</v>
      </c>
      <c r="J65">
        <f>(VLOOKUP(I65,Льготы!$A$1:$B$7,2,0))*((Клиенты!B65*Услуги!$B$2)+(Клиенты!C65*Услуги!$B$3)+((Клиенты!D65/10)*Услуги!$B$4)+(Клиенты!E65*Услуги!$B$5)+(Клиенты!F65*Услуги!$B$6)+(Клиенты!G65*Услуги!$B$7)+(Клиенты!H65*Услуги!$B$8))</f>
        <v>3402.5370000000003</v>
      </c>
    </row>
    <row r="66" spans="1:10" x14ac:dyDescent="0.25">
      <c r="A66" t="s">
        <v>66</v>
      </c>
      <c r="B66">
        <v>0.08</v>
      </c>
      <c r="C66">
        <v>0.126</v>
      </c>
      <c r="D66">
        <v>2</v>
      </c>
      <c r="E66">
        <v>15</v>
      </c>
      <c r="F66">
        <v>119</v>
      </c>
      <c r="G66">
        <v>103</v>
      </c>
      <c r="H66">
        <v>103</v>
      </c>
      <c r="I66">
        <v>4</v>
      </c>
      <c r="J66">
        <f>(VLOOKUP(I66,Льготы!$A$1:$B$7,2,0))*((Клиенты!B66*Услуги!$B$2)+(Клиенты!C66*Услуги!$B$3)+((Клиенты!D66/10)*Услуги!$B$4)+(Клиенты!E66*Услуги!$B$5)+(Клиенты!F66*Услуги!$B$6)+(Клиенты!G66*Услуги!$B$7)+(Клиенты!H66*Услуги!$B$8))</f>
        <v>3607.3574999999996</v>
      </c>
    </row>
    <row r="67" spans="1:10" x14ac:dyDescent="0.25">
      <c r="A67" t="s">
        <v>67</v>
      </c>
      <c r="B67">
        <v>8.3000000000000004E-2</v>
      </c>
      <c r="C67">
        <v>0.109</v>
      </c>
      <c r="D67">
        <v>3</v>
      </c>
      <c r="E67">
        <v>17</v>
      </c>
      <c r="F67">
        <v>160</v>
      </c>
      <c r="G67">
        <v>35</v>
      </c>
      <c r="H67">
        <v>35</v>
      </c>
      <c r="I67">
        <v>4</v>
      </c>
      <c r="J67">
        <f>(VLOOKUP(I67,Льготы!$A$1:$B$7,2,0))*((Клиенты!B67*Услуги!$B$2)+(Клиенты!C67*Услуги!$B$3)+((Клиенты!D67/10)*Услуги!$B$4)+(Клиенты!E67*Услуги!$B$5)+(Клиенты!F67*Услуги!$B$6)+(Клиенты!G67*Услуги!$B$7)+(Клиенты!H67*Услуги!$B$8))</f>
        <v>2686.5540000000001</v>
      </c>
    </row>
    <row r="68" spans="1:10" x14ac:dyDescent="0.25">
      <c r="A68" t="s">
        <v>68</v>
      </c>
      <c r="B68">
        <v>5.8999999999999997E-2</v>
      </c>
      <c r="C68">
        <v>0.13400000000000001</v>
      </c>
      <c r="D68">
        <v>2</v>
      </c>
      <c r="E68">
        <v>13</v>
      </c>
      <c r="F68">
        <v>147</v>
      </c>
      <c r="G68">
        <v>128</v>
      </c>
      <c r="H68">
        <v>128</v>
      </c>
      <c r="I68">
        <v>6</v>
      </c>
      <c r="J68">
        <f>(VLOOKUP(I68,Льготы!$A$1:$B$7,2,0))*((Клиенты!B68*Услуги!$B$2)+(Клиенты!C68*Услуги!$B$3)+((Клиенты!D68/10)*Услуги!$B$4)+(Клиенты!E68*Услуги!$B$5)+(Клиенты!F68*Услуги!$B$6)+(Клиенты!G68*Услуги!$B$7)+(Клиенты!H68*Услуги!$B$8))</f>
        <v>5374.1109999999999</v>
      </c>
    </row>
    <row r="69" spans="1:10" x14ac:dyDescent="0.25">
      <c r="A69" t="s">
        <v>69</v>
      </c>
      <c r="B69">
        <v>7.4999999999999997E-2</v>
      </c>
      <c r="C69">
        <v>0.14899999999999999</v>
      </c>
      <c r="D69">
        <v>1</v>
      </c>
      <c r="E69">
        <v>17</v>
      </c>
      <c r="F69">
        <v>195</v>
      </c>
      <c r="G69">
        <v>70</v>
      </c>
      <c r="H69">
        <v>70</v>
      </c>
      <c r="I69">
        <v>6</v>
      </c>
      <c r="J69">
        <f>(VLOOKUP(I69,Льготы!$A$1:$B$7,2,0))*((Клиенты!B69*Услуги!$B$2)+(Клиенты!C69*Услуги!$B$3)+((Клиенты!D69/10)*Услуги!$B$4)+(Клиенты!E69*Услуги!$B$5)+(Клиенты!F69*Услуги!$B$6)+(Клиенты!G69*Услуги!$B$7)+(Клиенты!H69*Услуги!$B$8))</f>
        <v>4497.5599999999995</v>
      </c>
    </row>
    <row r="70" spans="1:10" x14ac:dyDescent="0.25">
      <c r="A70" t="s">
        <v>70</v>
      </c>
      <c r="B70">
        <v>5.0999999999999997E-2</v>
      </c>
      <c r="C70">
        <v>0.111</v>
      </c>
      <c r="D70">
        <v>2</v>
      </c>
      <c r="E70">
        <v>11</v>
      </c>
      <c r="F70">
        <v>151</v>
      </c>
      <c r="G70">
        <v>35</v>
      </c>
      <c r="H70">
        <v>35</v>
      </c>
      <c r="I70">
        <v>6</v>
      </c>
      <c r="J70">
        <f>(VLOOKUP(I70,Льготы!$A$1:$B$7,2,0))*((Клиенты!B70*Услуги!$B$2)+(Клиенты!C70*Услуги!$B$3)+((Клиенты!D70/10)*Услуги!$B$4)+(Клиенты!E70*Услуги!$B$5)+(Клиенты!F70*Услуги!$B$6)+(Клиенты!G70*Услуги!$B$7)+(Клиенты!H70*Услуги!$B$8))</f>
        <v>2868.4539999999997</v>
      </c>
    </row>
    <row r="71" spans="1:10" x14ac:dyDescent="0.25">
      <c r="A71" t="s">
        <v>71</v>
      </c>
      <c r="B71">
        <v>9.6000000000000002E-2</v>
      </c>
      <c r="C71">
        <v>0.14699999999999999</v>
      </c>
      <c r="D71">
        <v>2</v>
      </c>
      <c r="E71">
        <v>19</v>
      </c>
      <c r="F71">
        <v>211</v>
      </c>
      <c r="G71">
        <v>136</v>
      </c>
      <c r="H71">
        <v>136</v>
      </c>
      <c r="I71">
        <v>3</v>
      </c>
      <c r="J71">
        <f>(VLOOKUP(I71,Льготы!$A$1:$B$7,2,0))*((Клиенты!B71*Услуги!$B$2)+(Клиенты!C71*Услуги!$B$3)+((Клиенты!D71/10)*Услуги!$B$4)+(Клиенты!E71*Услуги!$B$5)+(Клиенты!F71*Услуги!$B$6)+(Клиенты!G71*Услуги!$B$7)+(Клиенты!H71*Услуги!$B$8))</f>
        <v>4547.0242999999991</v>
      </c>
    </row>
    <row r="72" spans="1:10" x14ac:dyDescent="0.25">
      <c r="A72" t="s">
        <v>72</v>
      </c>
      <c r="B72">
        <v>7.6999999999999999E-2</v>
      </c>
      <c r="C72">
        <v>0.13800000000000001</v>
      </c>
      <c r="D72">
        <v>3</v>
      </c>
      <c r="E72">
        <v>8</v>
      </c>
      <c r="F72">
        <v>217</v>
      </c>
      <c r="G72">
        <v>114</v>
      </c>
      <c r="H72">
        <v>114</v>
      </c>
      <c r="I72">
        <v>5</v>
      </c>
      <c r="J72">
        <f>(VLOOKUP(I72,Льготы!$A$1:$B$7,2,0))*((Клиенты!B72*Услуги!$B$2)+(Клиенты!C72*Услуги!$B$3)+((Клиенты!D72/10)*Услуги!$B$4)+(Клиенты!E72*Услуги!$B$5)+(Клиенты!F72*Услуги!$B$6)+(Клиенты!G72*Услуги!$B$7)+(Клиенты!H72*Услуги!$B$8))</f>
        <v>3953.8184000000001</v>
      </c>
    </row>
    <row r="73" spans="1:10" x14ac:dyDescent="0.25">
      <c r="A73" t="s">
        <v>73</v>
      </c>
      <c r="B73">
        <v>0.06</v>
      </c>
      <c r="C73">
        <v>0.107</v>
      </c>
      <c r="D73">
        <v>1</v>
      </c>
      <c r="E73">
        <v>17</v>
      </c>
      <c r="F73">
        <v>200</v>
      </c>
      <c r="G73">
        <v>59</v>
      </c>
      <c r="H73">
        <v>59</v>
      </c>
      <c r="I73">
        <v>1</v>
      </c>
      <c r="J73">
        <f>(VLOOKUP(I73,Льготы!$A$1:$B$7,2,0))*((Клиенты!B73*Услуги!$B$2)+(Клиенты!C73*Услуги!$B$3)+((Клиенты!D73/10)*Услуги!$B$4)+(Клиенты!E73*Услуги!$B$5)+(Клиенты!F73*Услуги!$B$6)+(Клиенты!G73*Услуги!$B$7)+(Клиенты!H73*Услуги!$B$8))</f>
        <v>3057.3684000000003</v>
      </c>
    </row>
    <row r="74" spans="1:10" x14ac:dyDescent="0.25">
      <c r="A74" t="s">
        <v>74</v>
      </c>
      <c r="B74">
        <v>7.1999999999999995E-2</v>
      </c>
      <c r="C74">
        <v>0.106</v>
      </c>
      <c r="D74">
        <v>1</v>
      </c>
      <c r="E74">
        <v>13</v>
      </c>
      <c r="F74">
        <v>151</v>
      </c>
      <c r="G74">
        <v>61</v>
      </c>
      <c r="H74">
        <v>61</v>
      </c>
      <c r="I74">
        <v>3</v>
      </c>
      <c r="J74">
        <f>(VLOOKUP(I74,Льготы!$A$1:$B$7,2,0))*((Клиенты!B74*Услуги!$B$2)+(Клиенты!C74*Услуги!$B$3)+((Клиенты!D74/10)*Услуги!$B$4)+(Клиенты!E74*Услуги!$B$5)+(Клиенты!F74*Услуги!$B$6)+(Клиенты!G74*Услуги!$B$7)+(Клиенты!H74*Услуги!$B$8))</f>
        <v>2556.2585999999997</v>
      </c>
    </row>
    <row r="75" spans="1:10" x14ac:dyDescent="0.25">
      <c r="A75" t="s">
        <v>75</v>
      </c>
      <c r="B75">
        <v>9.6000000000000002E-2</v>
      </c>
      <c r="C75">
        <v>0.10199999999999999</v>
      </c>
      <c r="D75">
        <v>1</v>
      </c>
      <c r="E75">
        <v>17</v>
      </c>
      <c r="F75">
        <v>207</v>
      </c>
      <c r="G75">
        <v>46</v>
      </c>
      <c r="H75">
        <v>46</v>
      </c>
      <c r="I75">
        <v>4</v>
      </c>
      <c r="J75">
        <f>(VLOOKUP(I75,Льготы!$A$1:$B$7,2,0))*((Клиенты!B75*Услуги!$B$2)+(Клиенты!C75*Услуги!$B$3)+((Клиенты!D75/10)*Услуги!$B$4)+(Клиенты!E75*Услуги!$B$5)+(Клиенты!F75*Услуги!$B$6)+(Клиенты!G75*Услуги!$B$7)+(Клиенты!H75*Услуги!$B$8))</f>
        <v>2968.2555000000002</v>
      </c>
    </row>
    <row r="76" spans="1:10" x14ac:dyDescent="0.25">
      <c r="A76" t="s">
        <v>76</v>
      </c>
      <c r="B76">
        <v>8.2000000000000003E-2</v>
      </c>
      <c r="C76">
        <v>0.13600000000000001</v>
      </c>
      <c r="D76">
        <v>2</v>
      </c>
      <c r="E76">
        <v>20</v>
      </c>
      <c r="F76">
        <v>208</v>
      </c>
      <c r="G76">
        <v>87</v>
      </c>
      <c r="H76">
        <v>87</v>
      </c>
      <c r="I76">
        <v>3</v>
      </c>
      <c r="J76">
        <f>(VLOOKUP(I76,Льготы!$A$1:$B$7,2,0))*((Клиенты!B76*Услуги!$B$2)+(Клиенты!C76*Услуги!$B$3)+((Клиенты!D76/10)*Услуги!$B$4)+(Клиенты!E76*Услуги!$B$5)+(Клиенты!F76*Услуги!$B$6)+(Клиенты!G76*Услуги!$B$7)+(Клиенты!H76*Услуги!$B$8))</f>
        <v>3748.5266000000001</v>
      </c>
    </row>
    <row r="77" spans="1:10" x14ac:dyDescent="0.25">
      <c r="A77" t="s">
        <v>77</v>
      </c>
      <c r="B77">
        <v>8.4000000000000005E-2</v>
      </c>
      <c r="C77">
        <v>0.11899999999999999</v>
      </c>
      <c r="D77">
        <v>1</v>
      </c>
      <c r="E77">
        <v>11</v>
      </c>
      <c r="F77">
        <v>160</v>
      </c>
      <c r="G77">
        <v>71</v>
      </c>
      <c r="H77">
        <v>71</v>
      </c>
      <c r="I77">
        <v>2</v>
      </c>
      <c r="J77">
        <f>(VLOOKUP(I77,Льготы!$A$1:$B$7,2,0))*((Клиенты!B77*Услуги!$B$2)+(Клиенты!C77*Услуги!$B$3)+((Клиенты!D77/10)*Услуги!$B$4)+(Клиенты!E77*Услуги!$B$5)+(Клиенты!F77*Услуги!$B$6)+(Клиенты!G77*Услуги!$B$7)+(Клиенты!H77*Услуги!$B$8))</f>
        <v>3185.3418500000002</v>
      </c>
    </row>
    <row r="78" spans="1:10" x14ac:dyDescent="0.25">
      <c r="A78" t="s">
        <v>78</v>
      </c>
      <c r="B78">
        <v>0.1</v>
      </c>
      <c r="C78">
        <v>0.11700000000000001</v>
      </c>
      <c r="D78">
        <v>1</v>
      </c>
      <c r="E78">
        <v>8</v>
      </c>
      <c r="F78">
        <v>299</v>
      </c>
      <c r="G78">
        <v>95</v>
      </c>
      <c r="H78">
        <v>95</v>
      </c>
      <c r="I78">
        <v>5</v>
      </c>
      <c r="J78">
        <f>(VLOOKUP(I78,Льготы!$A$1:$B$7,2,0))*((Клиенты!B78*Услуги!$B$2)+(Клиенты!C78*Услуги!$B$3)+((Клиенты!D78/10)*Услуги!$B$4)+(Клиенты!E78*Услуги!$B$5)+(Клиенты!F78*Услуги!$B$6)+(Клиенты!G78*Услуги!$B$7)+(Клиенты!H78*Услуги!$B$8))</f>
        <v>3794.4440000000004</v>
      </c>
    </row>
    <row r="79" spans="1:10" x14ac:dyDescent="0.25">
      <c r="A79" t="s">
        <v>79</v>
      </c>
      <c r="B79">
        <v>6.7000000000000004E-2</v>
      </c>
      <c r="C79">
        <v>0.14799999999999999</v>
      </c>
      <c r="D79">
        <v>3</v>
      </c>
      <c r="E79">
        <v>16</v>
      </c>
      <c r="F79">
        <v>185</v>
      </c>
      <c r="G79">
        <v>123</v>
      </c>
      <c r="H79">
        <v>123</v>
      </c>
      <c r="I79">
        <v>2</v>
      </c>
      <c r="J79">
        <f>(VLOOKUP(I79,Льготы!$A$1:$B$7,2,0))*((Клиенты!B79*Услуги!$B$2)+(Клиенты!C79*Услуги!$B$3)+((Клиенты!D79/10)*Услуги!$B$4)+(Клиенты!E79*Услуги!$B$5)+(Клиенты!F79*Услуги!$B$6)+(Клиенты!G79*Услуги!$B$7)+(Клиенты!H79*Услуги!$B$8))</f>
        <v>4935.9780499999997</v>
      </c>
    </row>
    <row r="80" spans="1:10" x14ac:dyDescent="0.25">
      <c r="A80" t="s">
        <v>80</v>
      </c>
      <c r="B80">
        <v>9.2999999999999999E-2</v>
      </c>
      <c r="C80">
        <v>0.10299999999999999</v>
      </c>
      <c r="D80">
        <v>2</v>
      </c>
      <c r="E80">
        <v>17</v>
      </c>
      <c r="F80">
        <v>228</v>
      </c>
      <c r="G80">
        <v>83</v>
      </c>
      <c r="H80">
        <v>83</v>
      </c>
      <c r="I80">
        <v>2</v>
      </c>
      <c r="J80">
        <f>(VLOOKUP(I80,Льготы!$A$1:$B$7,2,0))*((Клиенты!B80*Услуги!$B$2)+(Клиенты!C80*Услуги!$B$3)+((Клиенты!D80/10)*Услуги!$B$4)+(Клиенты!E80*Услуги!$B$5)+(Клиенты!F80*Услуги!$B$6)+(Клиенты!G80*Услуги!$B$7)+(Клиенты!H80*Услуги!$B$8))</f>
        <v>4296.7262000000001</v>
      </c>
    </row>
    <row r="81" spans="1:10" x14ac:dyDescent="0.25">
      <c r="A81" t="s">
        <v>81</v>
      </c>
      <c r="B81">
        <v>0.08</v>
      </c>
      <c r="C81">
        <v>0.112</v>
      </c>
      <c r="D81">
        <v>1</v>
      </c>
      <c r="E81">
        <v>12</v>
      </c>
      <c r="F81">
        <v>226</v>
      </c>
      <c r="G81">
        <v>86</v>
      </c>
      <c r="H81">
        <v>86</v>
      </c>
      <c r="I81">
        <v>6</v>
      </c>
      <c r="J81">
        <f>(VLOOKUP(I81,Льготы!$A$1:$B$7,2,0))*((Клиенты!B81*Услуги!$B$2)+(Клиенты!C81*Услуги!$B$3)+((Клиенты!D81/10)*Услуги!$B$4)+(Клиенты!E81*Услуги!$B$5)+(Клиенты!F81*Услуги!$B$6)+(Клиенты!G81*Услуги!$B$7)+(Клиенты!H81*Услуги!$B$8))</f>
        <v>4552.2</v>
      </c>
    </row>
    <row r="82" spans="1:10" x14ac:dyDescent="0.25">
      <c r="A82" t="s">
        <v>82</v>
      </c>
      <c r="B82">
        <v>0.05</v>
      </c>
      <c r="C82">
        <v>0.13100000000000001</v>
      </c>
      <c r="D82">
        <v>2</v>
      </c>
      <c r="E82">
        <v>17</v>
      </c>
      <c r="F82">
        <v>152</v>
      </c>
      <c r="G82">
        <v>148</v>
      </c>
      <c r="H82">
        <v>148</v>
      </c>
      <c r="I82">
        <v>2</v>
      </c>
      <c r="J82">
        <f>(VLOOKUP(I82,Льготы!$A$1:$B$7,2,0))*((Клиенты!B82*Услуги!$B$2)+(Клиенты!C82*Услуги!$B$3)+((Клиенты!D82/10)*Услуги!$B$4)+(Клиенты!E82*Услуги!$B$5)+(Клиенты!F82*Услуги!$B$6)+(Клиенты!G82*Услуги!$B$7)+(Клиенты!H82*Услуги!$B$8))</f>
        <v>5353.9077500000003</v>
      </c>
    </row>
    <row r="83" spans="1:10" x14ac:dyDescent="0.25">
      <c r="A83" t="s">
        <v>83</v>
      </c>
      <c r="B83">
        <v>9.7000000000000003E-2</v>
      </c>
      <c r="C83">
        <v>0.15</v>
      </c>
      <c r="D83">
        <v>3</v>
      </c>
      <c r="E83">
        <v>20</v>
      </c>
      <c r="F83">
        <v>239</v>
      </c>
      <c r="G83">
        <v>81</v>
      </c>
      <c r="H83">
        <v>81</v>
      </c>
      <c r="I83">
        <v>4</v>
      </c>
      <c r="J83">
        <f>(VLOOKUP(I83,Льготы!$A$1:$B$7,2,0))*((Клиенты!B83*Услуги!$B$2)+(Клиенты!C83*Услуги!$B$3)+((Клиенты!D83/10)*Услуги!$B$4)+(Клиенты!E83*Услуги!$B$5)+(Клиенты!F83*Услуги!$B$6)+(Клиенты!G83*Услуги!$B$7)+(Клиенты!H83*Услуги!$B$8))</f>
        <v>4071.1747500000001</v>
      </c>
    </row>
    <row r="84" spans="1:10" x14ac:dyDescent="0.25">
      <c r="A84" t="s">
        <v>84</v>
      </c>
      <c r="B84">
        <v>8.5000000000000006E-2</v>
      </c>
      <c r="C84">
        <v>0.13700000000000001</v>
      </c>
      <c r="D84">
        <v>1</v>
      </c>
      <c r="E84">
        <v>19</v>
      </c>
      <c r="F84">
        <v>128</v>
      </c>
      <c r="G84">
        <v>117</v>
      </c>
      <c r="H84">
        <v>117</v>
      </c>
      <c r="I84">
        <v>4</v>
      </c>
      <c r="J84">
        <f>(VLOOKUP(I84,Льготы!$A$1:$B$7,2,0))*((Клиенты!B84*Услуги!$B$2)+(Клиенты!C84*Услуги!$B$3)+((Клиенты!D84/10)*Услуги!$B$4)+(Клиенты!E84*Услуги!$B$5)+(Клиенты!F84*Услуги!$B$6)+(Клиенты!G84*Услуги!$B$7)+(Клиенты!H84*Услуги!$B$8))</f>
        <v>4153.3275000000003</v>
      </c>
    </row>
    <row r="85" spans="1:10" x14ac:dyDescent="0.25">
      <c r="A85" t="s">
        <v>85</v>
      </c>
      <c r="B85">
        <v>9.8000000000000004E-2</v>
      </c>
      <c r="C85">
        <v>0.14299999999999999</v>
      </c>
      <c r="D85">
        <v>2</v>
      </c>
      <c r="E85">
        <v>9</v>
      </c>
      <c r="F85">
        <v>132</v>
      </c>
      <c r="G85">
        <v>27</v>
      </c>
      <c r="H85">
        <v>27</v>
      </c>
      <c r="I85">
        <v>5</v>
      </c>
      <c r="J85">
        <f>(VLOOKUP(I85,Льготы!$A$1:$B$7,2,0))*((Клиенты!B85*Услуги!$B$2)+(Клиенты!C85*Услуги!$B$3)+((Клиенты!D85/10)*Услуги!$B$4)+(Клиенты!E85*Услуги!$B$5)+(Клиенты!F85*Услуги!$B$6)+(Клиенты!G85*Услуги!$B$7)+(Клиенты!H85*Услуги!$B$8))</f>
        <v>1900.6135999999999</v>
      </c>
    </row>
    <row r="86" spans="1:10" x14ac:dyDescent="0.25">
      <c r="A86" t="s">
        <v>86</v>
      </c>
      <c r="B86">
        <v>8.3000000000000004E-2</v>
      </c>
      <c r="C86">
        <v>0.15</v>
      </c>
      <c r="D86">
        <v>2</v>
      </c>
      <c r="E86">
        <v>16</v>
      </c>
      <c r="F86">
        <v>187</v>
      </c>
      <c r="G86">
        <v>61</v>
      </c>
      <c r="H86">
        <v>61</v>
      </c>
      <c r="I86">
        <v>4</v>
      </c>
      <c r="J86">
        <f>(VLOOKUP(I86,Льготы!$A$1:$B$7,2,0))*((Клиенты!B86*Услуги!$B$2)+(Клиенты!C86*Услуги!$B$3)+((Клиенты!D86/10)*Услуги!$B$4)+(Клиенты!E86*Услуги!$B$5)+(Клиенты!F86*Услуги!$B$6)+(Клиенты!G86*Услуги!$B$7)+(Клиенты!H86*Услуги!$B$8))</f>
        <v>3150.2152500000002</v>
      </c>
    </row>
    <row r="87" spans="1:10" x14ac:dyDescent="0.25">
      <c r="A87" t="s">
        <v>87</v>
      </c>
      <c r="B87">
        <v>9.0999999999999998E-2</v>
      </c>
      <c r="C87">
        <v>0.11799999999999999</v>
      </c>
      <c r="D87">
        <v>3</v>
      </c>
      <c r="E87">
        <v>10</v>
      </c>
      <c r="F87">
        <v>272</v>
      </c>
      <c r="G87">
        <v>49</v>
      </c>
      <c r="H87">
        <v>49</v>
      </c>
      <c r="I87">
        <v>6</v>
      </c>
      <c r="J87">
        <f>(VLOOKUP(I87,Льготы!$A$1:$B$7,2,0))*((Клиенты!B87*Услуги!$B$2)+(Клиенты!C87*Услуги!$B$3)+((Клиенты!D87/10)*Услуги!$B$4)+(Клиенты!E87*Услуги!$B$5)+(Клиенты!F87*Услуги!$B$6)+(Клиенты!G87*Услуги!$B$7)+(Клиенты!H87*Услуги!$B$8))</f>
        <v>3792.5190000000002</v>
      </c>
    </row>
    <row r="88" spans="1:10" x14ac:dyDescent="0.25">
      <c r="A88" t="s">
        <v>88</v>
      </c>
      <c r="B88">
        <v>8.5000000000000006E-2</v>
      </c>
      <c r="C88">
        <v>0.1</v>
      </c>
      <c r="D88">
        <v>3</v>
      </c>
      <c r="E88">
        <v>18</v>
      </c>
      <c r="F88">
        <v>292</v>
      </c>
      <c r="G88">
        <v>108</v>
      </c>
      <c r="H88">
        <v>108</v>
      </c>
      <c r="I88">
        <v>1</v>
      </c>
      <c r="J88">
        <f>(VLOOKUP(I88,Льготы!$A$1:$B$7,2,0))*((Клиенты!B88*Услуги!$B$2)+(Клиенты!C88*Услуги!$B$3)+((Клиенты!D88/10)*Услуги!$B$4)+(Клиенты!E88*Услуги!$B$5)+(Клиенты!F88*Услуги!$B$6)+(Клиенты!G88*Услуги!$B$7)+(Клиенты!H88*Услуги!$B$8))</f>
        <v>4440.2507999999998</v>
      </c>
    </row>
    <row r="89" spans="1:10" x14ac:dyDescent="0.25">
      <c r="A89" t="s">
        <v>89</v>
      </c>
      <c r="B89">
        <v>8.4000000000000005E-2</v>
      </c>
      <c r="C89">
        <v>0.106</v>
      </c>
      <c r="D89">
        <v>2</v>
      </c>
      <c r="E89">
        <v>15</v>
      </c>
      <c r="F89">
        <v>175</v>
      </c>
      <c r="G89">
        <v>44</v>
      </c>
      <c r="H89">
        <v>44</v>
      </c>
      <c r="I89">
        <v>3</v>
      </c>
      <c r="J89">
        <f>(VLOOKUP(I89,Льготы!$A$1:$B$7,2,0))*((Клиенты!B89*Услуги!$B$2)+(Клиенты!C89*Услуги!$B$3)+((Клиенты!D89/10)*Услуги!$B$4)+(Клиенты!E89*Услуги!$B$5)+(Клиенты!F89*Услуги!$B$6)+(Клиенты!G89*Услуги!$B$7)+(Клиенты!H89*Услуги!$B$8))</f>
        <v>2530.2662</v>
      </c>
    </row>
    <row r="90" spans="1:10" x14ac:dyDescent="0.25">
      <c r="A90" t="s">
        <v>90</v>
      </c>
      <c r="B90">
        <v>5.7000000000000002E-2</v>
      </c>
      <c r="C90">
        <v>0.11700000000000001</v>
      </c>
      <c r="D90">
        <v>2</v>
      </c>
      <c r="E90">
        <v>16</v>
      </c>
      <c r="F90">
        <v>201</v>
      </c>
      <c r="G90">
        <v>37</v>
      </c>
      <c r="H90">
        <v>37</v>
      </c>
      <c r="I90">
        <v>1</v>
      </c>
      <c r="J90">
        <f>(VLOOKUP(I90,Льготы!$A$1:$B$7,2,0))*((Клиенты!B90*Услуги!$B$2)+(Клиенты!C90*Услуги!$B$3)+((Клиенты!D90/10)*Услуги!$B$4)+(Клиенты!E90*Услуги!$B$5)+(Клиенты!F90*Услуги!$B$6)+(Клиенты!G90*Услуги!$B$7)+(Клиенты!H90*Услуги!$B$8))</f>
        <v>2641.52016</v>
      </c>
    </row>
    <row r="91" spans="1:10" x14ac:dyDescent="0.25">
      <c r="A91" t="s">
        <v>91</v>
      </c>
      <c r="B91">
        <v>6.2E-2</v>
      </c>
      <c r="C91">
        <v>0.13200000000000001</v>
      </c>
      <c r="D91">
        <v>3</v>
      </c>
      <c r="E91">
        <v>14</v>
      </c>
      <c r="F91">
        <v>232</v>
      </c>
      <c r="G91">
        <v>89</v>
      </c>
      <c r="H91">
        <v>89</v>
      </c>
      <c r="I91">
        <v>3</v>
      </c>
      <c r="J91">
        <f>(VLOOKUP(I91,Льготы!$A$1:$B$7,2,0))*((Клиенты!B91*Услуги!$B$2)+(Клиенты!C91*Услуги!$B$3)+((Клиенты!D91/10)*Услуги!$B$4)+(Клиенты!E91*Услуги!$B$5)+(Клиенты!F91*Услуги!$B$6)+(Клиенты!G91*Услуги!$B$7)+(Клиенты!H91*Услуги!$B$8))</f>
        <v>3494.1185999999998</v>
      </c>
    </row>
    <row r="92" spans="1:10" x14ac:dyDescent="0.25">
      <c r="A92" t="s">
        <v>92</v>
      </c>
      <c r="B92">
        <v>5.0999999999999997E-2</v>
      </c>
      <c r="C92">
        <v>0.127</v>
      </c>
      <c r="D92">
        <v>2</v>
      </c>
      <c r="E92">
        <v>12</v>
      </c>
      <c r="F92">
        <v>106</v>
      </c>
      <c r="G92">
        <v>84</v>
      </c>
      <c r="H92">
        <v>84</v>
      </c>
      <c r="I92">
        <v>4</v>
      </c>
      <c r="J92">
        <f>(VLOOKUP(I92,Льготы!$A$1:$B$7,2,0))*((Клиенты!B92*Услуги!$B$2)+(Клиенты!C92*Услуги!$B$3)+((Клиенты!D92/10)*Услуги!$B$4)+(Клиенты!E92*Услуги!$B$5)+(Клиенты!F92*Услуги!$B$6)+(Клиенты!G92*Услуги!$B$7)+(Клиенты!H92*Услуги!$B$8))</f>
        <v>2976.5205000000001</v>
      </c>
    </row>
    <row r="93" spans="1:10" x14ac:dyDescent="0.25">
      <c r="A93" t="s">
        <v>93</v>
      </c>
      <c r="B93">
        <v>7.1999999999999995E-2</v>
      </c>
      <c r="C93">
        <v>0.13100000000000001</v>
      </c>
      <c r="D93">
        <v>3</v>
      </c>
      <c r="E93">
        <v>15</v>
      </c>
      <c r="F93">
        <v>147</v>
      </c>
      <c r="G93">
        <v>63</v>
      </c>
      <c r="H93">
        <v>63</v>
      </c>
      <c r="I93">
        <v>6</v>
      </c>
      <c r="J93">
        <f>(VLOOKUP(I93,Льготы!$A$1:$B$7,2,0))*((Клиенты!B93*Услуги!$B$2)+(Клиенты!C93*Услуги!$B$3)+((Клиенты!D93/10)*Услуги!$B$4)+(Клиенты!E93*Услуги!$B$5)+(Клиенты!F93*Услуги!$B$6)+(Клиенты!G93*Услуги!$B$7)+(Клиенты!H93*Услуги!$B$8))</f>
        <v>4016.973</v>
      </c>
    </row>
    <row r="94" spans="1:10" x14ac:dyDescent="0.25">
      <c r="A94" t="s">
        <v>94</v>
      </c>
      <c r="B94">
        <v>5.5E-2</v>
      </c>
      <c r="C94">
        <v>0.14699999999999999</v>
      </c>
      <c r="D94">
        <v>1</v>
      </c>
      <c r="E94">
        <v>13</v>
      </c>
      <c r="F94">
        <v>239</v>
      </c>
      <c r="G94">
        <v>77</v>
      </c>
      <c r="H94">
        <v>77</v>
      </c>
      <c r="I94">
        <v>2</v>
      </c>
      <c r="J94">
        <f>(VLOOKUP(I94,Льготы!$A$1:$B$7,2,0))*((Клиенты!B94*Услуги!$B$2)+(Клиенты!C94*Услуги!$B$3)+((Клиенты!D94/10)*Услуги!$B$4)+(Клиенты!E94*Услуги!$B$5)+(Клиенты!F94*Услуги!$B$6)+(Клиенты!G94*Услуги!$B$7)+(Клиенты!H94*Услуги!$B$8))</f>
        <v>3817.9874999999997</v>
      </c>
    </row>
    <row r="95" spans="1:10" x14ac:dyDescent="0.25">
      <c r="A95" t="s">
        <v>95</v>
      </c>
      <c r="B95">
        <v>8.4000000000000005E-2</v>
      </c>
      <c r="C95">
        <v>0.105</v>
      </c>
      <c r="D95">
        <v>2</v>
      </c>
      <c r="E95">
        <v>15</v>
      </c>
      <c r="F95">
        <v>262</v>
      </c>
      <c r="G95">
        <v>122</v>
      </c>
      <c r="H95">
        <v>122</v>
      </c>
      <c r="I95">
        <v>3</v>
      </c>
      <c r="J95">
        <f>(VLOOKUP(I95,Льготы!$A$1:$B$7,2,0))*((Клиенты!B95*Услуги!$B$2)+(Клиенты!C95*Услуги!$B$3)+((Клиенты!D95/10)*Услуги!$B$4)+(Клиенты!E95*Услуги!$B$5)+(Клиенты!F95*Услуги!$B$6)+(Клиенты!G95*Услуги!$B$7)+(Клиенты!H95*Услуги!$B$8))</f>
        <v>4199.7556999999997</v>
      </c>
    </row>
    <row r="96" spans="1:10" x14ac:dyDescent="0.25">
      <c r="A96" t="s">
        <v>96</v>
      </c>
      <c r="B96">
        <v>9.7000000000000003E-2</v>
      </c>
      <c r="C96">
        <v>0.128</v>
      </c>
      <c r="D96">
        <v>2</v>
      </c>
      <c r="E96">
        <v>8</v>
      </c>
      <c r="F96">
        <v>214</v>
      </c>
      <c r="G96">
        <v>89</v>
      </c>
      <c r="H96">
        <v>89</v>
      </c>
      <c r="I96">
        <v>2</v>
      </c>
      <c r="J96">
        <f>(VLOOKUP(I96,Льготы!$A$1:$B$7,2,0))*((Клиенты!B96*Услуги!$B$2)+(Клиенты!C96*Услуги!$B$3)+((Клиенты!D96/10)*Услуги!$B$4)+(Клиенты!E96*Услуги!$B$5)+(Клиенты!F96*Услуги!$B$6)+(Клиенты!G96*Услуги!$B$7)+(Клиенты!H96*Услуги!$B$8))</f>
        <v>3600.1775500000003</v>
      </c>
    </row>
    <row r="97" spans="1:10" x14ac:dyDescent="0.25">
      <c r="A97" t="s">
        <v>97</v>
      </c>
      <c r="B97">
        <v>8.5999999999999993E-2</v>
      </c>
      <c r="C97">
        <v>0.14199999999999999</v>
      </c>
      <c r="D97">
        <v>3</v>
      </c>
      <c r="E97">
        <v>19</v>
      </c>
      <c r="F97">
        <v>203</v>
      </c>
      <c r="G97">
        <v>121</v>
      </c>
      <c r="H97">
        <v>121</v>
      </c>
      <c r="I97">
        <v>6</v>
      </c>
      <c r="J97">
        <f>(VLOOKUP(I97,Льготы!$A$1:$B$7,2,0))*((Клиенты!B97*Услуги!$B$2)+(Клиенты!C97*Услуги!$B$3)+((Клиенты!D97/10)*Услуги!$B$4)+(Клиенты!E97*Услуги!$B$5)+(Клиенты!F97*Услуги!$B$6)+(Клиенты!G97*Услуги!$B$7)+(Клиенты!H97*Услуги!$B$8))</f>
        <v>6147.6840000000002</v>
      </c>
    </row>
    <row r="98" spans="1:10" x14ac:dyDescent="0.25">
      <c r="A98" t="s">
        <v>98</v>
      </c>
      <c r="B98">
        <v>8.4000000000000005E-2</v>
      </c>
      <c r="C98">
        <v>0.127</v>
      </c>
      <c r="D98">
        <v>1</v>
      </c>
      <c r="E98">
        <v>9</v>
      </c>
      <c r="F98">
        <v>256</v>
      </c>
      <c r="G98">
        <v>88</v>
      </c>
      <c r="H98">
        <v>88</v>
      </c>
      <c r="I98">
        <v>1</v>
      </c>
      <c r="J98">
        <f>(VLOOKUP(I98,Льготы!$A$1:$B$7,2,0))*((Клиенты!B98*Услуги!$B$2)+(Клиенты!C98*Услуги!$B$3)+((Клиенты!D98/10)*Услуги!$B$4)+(Клиенты!E98*Услуги!$B$5)+(Клиенты!F98*Услуги!$B$6)+(Клиенты!G98*Услуги!$B$7)+(Клиенты!H98*Услуги!$B$8))</f>
        <v>3205.8583199999998</v>
      </c>
    </row>
    <row r="99" spans="1:10" x14ac:dyDescent="0.25">
      <c r="A99" t="s">
        <v>99</v>
      </c>
      <c r="B99">
        <v>5.2999999999999999E-2</v>
      </c>
      <c r="C99">
        <v>0.14699999999999999</v>
      </c>
      <c r="D99">
        <v>2</v>
      </c>
      <c r="E99">
        <v>15</v>
      </c>
      <c r="F99">
        <v>220</v>
      </c>
      <c r="G99">
        <v>104</v>
      </c>
      <c r="H99">
        <v>104</v>
      </c>
      <c r="I99">
        <v>5</v>
      </c>
      <c r="J99">
        <f>(VLOOKUP(I99,Льготы!$A$1:$B$7,2,0))*((Клиенты!B99*Услуги!$B$2)+(Клиенты!C99*Услуги!$B$3)+((Клиенты!D99/10)*Услуги!$B$4)+(Клиенты!E99*Услуги!$B$5)+(Клиенты!F99*Услуги!$B$6)+(Клиенты!G99*Услуги!$B$7)+(Клиенты!H99*Услуги!$B$8))</f>
        <v>4271.2575999999999</v>
      </c>
    </row>
    <row r="100" spans="1:10" x14ac:dyDescent="0.25">
      <c r="A100" t="s">
        <v>100</v>
      </c>
      <c r="B100">
        <v>5.8999999999999997E-2</v>
      </c>
      <c r="C100">
        <v>0.128</v>
      </c>
      <c r="D100">
        <v>1</v>
      </c>
      <c r="E100">
        <v>8</v>
      </c>
      <c r="F100">
        <v>264</v>
      </c>
      <c r="G100">
        <v>100</v>
      </c>
      <c r="H100">
        <v>100</v>
      </c>
      <c r="I100">
        <v>2</v>
      </c>
      <c r="J100">
        <f>(VLOOKUP(I100,Льготы!$A$1:$B$7,2,0))*((Клиенты!B100*Услуги!$B$2)+(Клиенты!C100*Услуги!$B$3)+((Клиенты!D100/10)*Услуги!$B$4)+(Клиенты!E100*Услуги!$B$5)+(Клиенты!F100*Услуги!$B$6)+(Клиенты!G100*Услуги!$B$7)+(Клиенты!H100*Услуги!$B$8))</f>
        <v>3987.8778499999999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3F834-105C-4B46-9404-3C0A3FF61B5A}">
  <dimension ref="A1:C7"/>
  <sheetViews>
    <sheetView workbookViewId="0">
      <selection activeCell="G16" sqref="G16"/>
    </sheetView>
  </sheetViews>
  <sheetFormatPr defaultRowHeight="15" x14ac:dyDescent="0.25"/>
  <cols>
    <col min="1" max="1" width="2.85546875" bestFit="1" customWidth="1"/>
    <col min="2" max="2" width="24.42578125" bestFit="1" customWidth="1"/>
    <col min="3" max="3" width="21.5703125" bestFit="1" customWidth="1"/>
  </cols>
  <sheetData>
    <row r="1" spans="1:3" x14ac:dyDescent="0.25">
      <c r="A1" t="s">
        <v>123</v>
      </c>
      <c r="B1" t="s">
        <v>20</v>
      </c>
      <c r="C1" t="s">
        <v>19</v>
      </c>
    </row>
    <row r="2" spans="1:3" x14ac:dyDescent="0.25">
      <c r="A2">
        <v>1</v>
      </c>
      <c r="B2">
        <f>1-0.28</f>
        <v>0.72</v>
      </c>
      <c r="C2" t="s">
        <v>101</v>
      </c>
    </row>
    <row r="3" spans="1:3" x14ac:dyDescent="0.25">
      <c r="A3">
        <v>2</v>
      </c>
      <c r="B3">
        <f>1-0.15</f>
        <v>0.85</v>
      </c>
      <c r="C3" t="s">
        <v>102</v>
      </c>
    </row>
    <row r="4" spans="1:3" x14ac:dyDescent="0.25">
      <c r="A4">
        <v>3</v>
      </c>
      <c r="B4">
        <f>1-0.3</f>
        <v>0.7</v>
      </c>
      <c r="C4" t="s">
        <v>103</v>
      </c>
    </row>
    <row r="5" spans="1:3" x14ac:dyDescent="0.25">
      <c r="A5">
        <v>4</v>
      </c>
      <c r="B5">
        <f>1-0.25</f>
        <v>0.75</v>
      </c>
      <c r="C5" t="s">
        <v>104</v>
      </c>
    </row>
    <row r="6" spans="1:3" x14ac:dyDescent="0.25">
      <c r="A6">
        <v>5</v>
      </c>
      <c r="B6">
        <f>1-0.2</f>
        <v>0.8</v>
      </c>
      <c r="C6" t="s">
        <v>105</v>
      </c>
    </row>
    <row r="7" spans="1:3" x14ac:dyDescent="0.25">
      <c r="A7">
        <v>6</v>
      </c>
      <c r="B7">
        <v>1</v>
      </c>
      <c r="C7" t="s">
        <v>106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1FC47-3079-4462-9F24-27F5AD215C14}">
  <dimension ref="A1:B8"/>
  <sheetViews>
    <sheetView workbookViewId="0">
      <selection activeCell="B6" sqref="B6"/>
    </sheetView>
  </sheetViews>
  <sheetFormatPr defaultRowHeight="15" x14ac:dyDescent="0.25"/>
  <cols>
    <col min="1" max="1" width="35.28515625" bestFit="1" customWidth="1"/>
    <col min="2" max="2" width="10.85546875" bestFit="1" customWidth="1"/>
  </cols>
  <sheetData>
    <row r="1" spans="1:2" x14ac:dyDescent="0.25">
      <c r="A1" t="s">
        <v>115</v>
      </c>
      <c r="B1" t="s">
        <v>108</v>
      </c>
    </row>
    <row r="2" spans="1:2" x14ac:dyDescent="0.25">
      <c r="A2" t="s">
        <v>109</v>
      </c>
      <c r="B2">
        <v>39</v>
      </c>
    </row>
    <row r="3" spans="1:2" x14ac:dyDescent="0.25">
      <c r="A3" t="s">
        <v>110</v>
      </c>
      <c r="B3">
        <v>15</v>
      </c>
    </row>
    <row r="4" spans="1:2" x14ac:dyDescent="0.25">
      <c r="A4" t="s">
        <v>111</v>
      </c>
      <c r="B4">
        <v>674</v>
      </c>
    </row>
    <row r="5" spans="1:2" x14ac:dyDescent="0.25">
      <c r="A5" t="s">
        <v>112</v>
      </c>
      <c r="B5">
        <v>100</v>
      </c>
    </row>
    <row r="6" spans="1:2" x14ac:dyDescent="0.25">
      <c r="A6" t="s">
        <v>113</v>
      </c>
      <c r="B6">
        <v>5</v>
      </c>
    </row>
    <row r="7" spans="1:2" x14ac:dyDescent="0.25">
      <c r="A7" t="s">
        <v>114</v>
      </c>
      <c r="B7">
        <v>15</v>
      </c>
    </row>
    <row r="8" spans="1:2" x14ac:dyDescent="0.25">
      <c r="A8" t="s">
        <v>117</v>
      </c>
      <c r="B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Клиенты</vt:lpstr>
      <vt:lpstr>Льготы</vt:lpstr>
      <vt:lpstr>Услуги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Артём Колупаев</dc:creator>
  <cp:lastModifiedBy>Артём Колупаев</cp:lastModifiedBy>
  <dcterms:created xsi:type="dcterms:W3CDTF">2015-06-05T18:17:20Z</dcterms:created>
  <dcterms:modified xsi:type="dcterms:W3CDTF">2024-04-25T10:45:47Z</dcterms:modified>
</cp:coreProperties>
</file>