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D:\Users\Mark Garcia\Desktop\IS 223\Course Work\Excel Chapter 4 Project\"/>
    </mc:Choice>
  </mc:AlternateContent>
  <xr:revisionPtr revIDLastSave="0" documentId="13_ncr:1_{66497E7C-B73E-4D85-9279-CE27D5324E5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ales Data" sheetId="1" r:id="rId1"/>
    <sheet name="Filtered Data" sheetId="2" r:id="rId2"/>
  </sheets>
  <definedNames>
    <definedName name="_xlnm.Print_Titles" localSheetId="0">'Sales Data'!$1:$1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1" l="1"/>
  <c r="J16" i="1"/>
  <c r="J17" i="1"/>
  <c r="J72" i="1"/>
  <c r="J18" i="1"/>
  <c r="J2" i="1"/>
  <c r="J73" i="1"/>
  <c r="J19" i="1"/>
  <c r="J3" i="1"/>
  <c r="J74" i="1"/>
  <c r="J20" i="1"/>
  <c r="J4" i="1"/>
  <c r="J75" i="1"/>
  <c r="J21" i="1"/>
  <c r="J22" i="1"/>
  <c r="J5" i="1"/>
  <c r="J6" i="1"/>
  <c r="J48" i="1"/>
  <c r="J23" i="1"/>
  <c r="J7" i="1"/>
  <c r="J76" i="1"/>
  <c r="J49" i="1"/>
  <c r="J50" i="1"/>
  <c r="J24" i="1"/>
  <c r="J25" i="1"/>
  <c r="J51" i="1"/>
  <c r="J8" i="1"/>
  <c r="J52" i="1"/>
  <c r="J53" i="1"/>
  <c r="J77" i="1"/>
  <c r="J54" i="1"/>
  <c r="J37" i="1"/>
  <c r="J55" i="1"/>
  <c r="J38" i="1"/>
  <c r="J39" i="1"/>
  <c r="J26" i="1"/>
  <c r="J40" i="1"/>
  <c r="J56" i="1"/>
  <c r="J78" i="1"/>
  <c r="J9" i="1"/>
  <c r="J57" i="1"/>
  <c r="J58" i="1"/>
  <c r="J27" i="1"/>
  <c r="J10" i="1"/>
  <c r="J28" i="1"/>
  <c r="J41" i="1"/>
  <c r="J59" i="1"/>
  <c r="J11" i="1"/>
  <c r="J79" i="1"/>
  <c r="J12" i="1"/>
  <c r="J60" i="1"/>
  <c r="J61" i="1"/>
  <c r="J80" i="1"/>
  <c r="J62" i="1"/>
  <c r="J29" i="1"/>
  <c r="J42" i="1"/>
  <c r="J63" i="1"/>
  <c r="J30" i="1"/>
  <c r="J43" i="1"/>
  <c r="J31" i="1"/>
  <c r="J81" i="1"/>
  <c r="J64" i="1"/>
  <c r="J65" i="1"/>
  <c r="J66" i="1"/>
  <c r="J13" i="1"/>
  <c r="J32" i="1"/>
  <c r="J67" i="1"/>
  <c r="J44" i="1"/>
  <c r="J14" i="1"/>
  <c r="J33" i="1"/>
  <c r="J45" i="1"/>
  <c r="J68" i="1"/>
  <c r="J46" i="1"/>
  <c r="J69" i="1"/>
  <c r="J15" i="1"/>
  <c r="J82" i="1"/>
  <c r="J70" i="1"/>
  <c r="J34" i="1"/>
  <c r="J71" i="1"/>
  <c r="J35" i="1"/>
  <c r="J47" i="1"/>
  <c r="G36" i="1"/>
  <c r="G16" i="1"/>
  <c r="G17" i="1"/>
  <c r="G72" i="1"/>
  <c r="G18" i="1"/>
  <c r="G2" i="1"/>
  <c r="G73" i="1"/>
  <c r="G19" i="1"/>
  <c r="G3" i="1"/>
  <c r="G74" i="1"/>
  <c r="G20" i="1"/>
  <c r="G4" i="1"/>
  <c r="G75" i="1"/>
  <c r="G21" i="1"/>
  <c r="G22" i="1"/>
  <c r="G5" i="1"/>
  <c r="G6" i="1"/>
  <c r="G48" i="1"/>
  <c r="G23" i="1"/>
  <c r="G7" i="1"/>
  <c r="G76" i="1"/>
  <c r="G49" i="1"/>
  <c r="G50" i="1"/>
  <c r="G24" i="1"/>
  <c r="G25" i="1"/>
  <c r="G51" i="1"/>
  <c r="G8" i="1"/>
  <c r="G52" i="1"/>
  <c r="G53" i="1"/>
  <c r="G77" i="1"/>
  <c r="G54" i="1"/>
  <c r="G37" i="1"/>
  <c r="G55" i="1"/>
  <c r="G38" i="1"/>
  <c r="G39" i="1"/>
  <c r="G26" i="1"/>
  <c r="G40" i="1"/>
  <c r="G56" i="1"/>
  <c r="G78" i="1"/>
  <c r="G9" i="1"/>
  <c r="G57" i="1"/>
  <c r="G58" i="1"/>
  <c r="G27" i="1"/>
  <c r="G10" i="1"/>
  <c r="G28" i="1"/>
  <c r="G41" i="1"/>
  <c r="G59" i="1"/>
  <c r="G11" i="1"/>
  <c r="G79" i="1"/>
  <c r="G12" i="1"/>
  <c r="G60" i="1"/>
  <c r="G61" i="1"/>
  <c r="G80" i="1"/>
  <c r="G62" i="1"/>
  <c r="G29" i="1"/>
  <c r="G42" i="1"/>
  <c r="G63" i="1"/>
  <c r="G30" i="1"/>
  <c r="G43" i="1"/>
  <c r="G31" i="1"/>
  <c r="G81" i="1"/>
  <c r="G64" i="1"/>
  <c r="G65" i="1"/>
  <c r="G66" i="1"/>
  <c r="G13" i="1"/>
  <c r="G32" i="1"/>
  <c r="G67" i="1"/>
  <c r="G44" i="1"/>
  <c r="G14" i="1"/>
  <c r="G33" i="1"/>
  <c r="G45" i="1"/>
  <c r="G68" i="1"/>
  <c r="G46" i="1"/>
  <c r="G69" i="1"/>
  <c r="G15" i="1"/>
  <c r="G82" i="1"/>
  <c r="G70" i="1"/>
  <c r="G34" i="1"/>
  <c r="G71" i="1"/>
  <c r="G35" i="1"/>
  <c r="G47" i="1"/>
  <c r="J83" i="1" l="1"/>
  <c r="G83" i="1"/>
  <c r="J82" i="2"/>
  <c r="G82" i="2"/>
  <c r="J81" i="2"/>
  <c r="G81" i="2"/>
  <c r="J80" i="2"/>
  <c r="G80" i="2"/>
  <c r="J79" i="2"/>
  <c r="G79" i="2"/>
  <c r="J78" i="2"/>
  <c r="G78" i="2"/>
  <c r="J77" i="2"/>
  <c r="G77" i="2"/>
  <c r="J76" i="2"/>
  <c r="G76" i="2"/>
  <c r="J75" i="2"/>
  <c r="G75" i="2"/>
  <c r="J74" i="2"/>
  <c r="G74" i="2"/>
  <c r="J73" i="2"/>
  <c r="G73" i="2"/>
  <c r="J72" i="2"/>
  <c r="G72" i="2"/>
  <c r="J71" i="2"/>
  <c r="G71" i="2"/>
  <c r="J70" i="2"/>
  <c r="G70" i="2"/>
  <c r="J69" i="2"/>
  <c r="G69" i="2"/>
  <c r="J68" i="2"/>
  <c r="G68" i="2"/>
  <c r="J67" i="2"/>
  <c r="G67" i="2"/>
  <c r="J66" i="2"/>
  <c r="G66" i="2"/>
  <c r="J65" i="2"/>
  <c r="G65" i="2"/>
  <c r="J64" i="2"/>
  <c r="G64" i="2"/>
  <c r="J63" i="2"/>
  <c r="G63" i="2"/>
  <c r="J62" i="2"/>
  <c r="G62" i="2"/>
  <c r="J61" i="2"/>
  <c r="G61" i="2"/>
  <c r="J60" i="2"/>
  <c r="G60" i="2"/>
  <c r="J59" i="2"/>
  <c r="G59" i="2"/>
  <c r="J58" i="2"/>
  <c r="G58" i="2"/>
  <c r="J57" i="2"/>
  <c r="G57" i="2"/>
  <c r="J56" i="2"/>
  <c r="G56" i="2"/>
  <c r="J55" i="2"/>
  <c r="G55" i="2"/>
  <c r="J54" i="2"/>
  <c r="G54" i="2"/>
  <c r="J53" i="2"/>
  <c r="G53" i="2"/>
  <c r="J52" i="2"/>
  <c r="G52" i="2"/>
  <c r="J51" i="2"/>
  <c r="G51" i="2"/>
  <c r="J50" i="2"/>
  <c r="G50" i="2"/>
  <c r="J49" i="2"/>
  <c r="G49" i="2"/>
  <c r="J48" i="2"/>
  <c r="G48" i="2"/>
  <c r="J47" i="2"/>
  <c r="G47" i="2"/>
  <c r="J46" i="2"/>
  <c r="G46" i="2"/>
  <c r="J45" i="2"/>
  <c r="G45" i="2"/>
  <c r="J44" i="2"/>
  <c r="G44" i="2"/>
  <c r="J43" i="2"/>
  <c r="G43" i="2"/>
  <c r="J42" i="2"/>
  <c r="G42" i="2"/>
  <c r="J41" i="2"/>
  <c r="G41" i="2"/>
  <c r="J40" i="2"/>
  <c r="G40" i="2"/>
  <c r="J39" i="2"/>
  <c r="G39" i="2"/>
  <c r="J38" i="2"/>
  <c r="G38" i="2"/>
  <c r="J37" i="2"/>
  <c r="G37" i="2"/>
  <c r="J36" i="2"/>
  <c r="G36" i="2"/>
  <c r="J35" i="2"/>
  <c r="G35" i="2"/>
  <c r="J34" i="2"/>
  <c r="G34" i="2"/>
  <c r="J33" i="2"/>
  <c r="G33" i="2"/>
  <c r="J32" i="2"/>
  <c r="G32" i="2"/>
  <c r="J31" i="2"/>
  <c r="G31" i="2"/>
  <c r="J30" i="2"/>
  <c r="G30" i="2"/>
  <c r="J29" i="2"/>
  <c r="G29" i="2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G10" i="2"/>
  <c r="J9" i="2"/>
  <c r="G9" i="2"/>
  <c r="J8" i="2"/>
  <c r="G8" i="2"/>
  <c r="J7" i="2"/>
  <c r="G7" i="2"/>
  <c r="J6" i="2"/>
  <c r="G6" i="2"/>
  <c r="J5" i="2"/>
  <c r="G5" i="2"/>
  <c r="J4" i="2"/>
  <c r="G4" i="2"/>
  <c r="J3" i="2"/>
  <c r="G3" i="2"/>
  <c r="J2" i="2"/>
  <c r="G2" i="2"/>
  <c r="G83" i="2" l="1"/>
  <c r="J83" i="2"/>
</calcChain>
</file>

<file path=xl/sharedStrings.xml><?xml version="1.0" encoding="utf-8"?>
<sst xmlns="http://schemas.openxmlformats.org/spreadsheetml/2006/main" count="508" uniqueCount="108">
  <si>
    <t>Address</t>
  </si>
  <si>
    <t>City</t>
  </si>
  <si>
    <t>Selling Agent</t>
  </si>
  <si>
    <t>Selling Price</t>
  </si>
  <si>
    <t>Sale Date</t>
  </si>
  <si>
    <t>Listing Date</t>
  </si>
  <si>
    <t>Carey</t>
  </si>
  <si>
    <t>Minkus</t>
  </si>
  <si>
    <t>Goodrich</t>
  </si>
  <si>
    <t>Pijuan</t>
  </si>
  <si>
    <t>Lugo</t>
  </si>
  <si>
    <t>Merkin</t>
  </si>
  <si>
    <t>Hernandez</t>
  </si>
  <si>
    <t>Bethune</t>
  </si>
  <si>
    <t>Reuter</t>
  </si>
  <si>
    <t>8687 Kenwood Road</t>
  </si>
  <si>
    <t>7 Kingston Court</t>
  </si>
  <si>
    <t>1370 Pinellas Road</t>
  </si>
  <si>
    <t>1971 Glenview Road</t>
  </si>
  <si>
    <t>10995 SW 88 Court</t>
  </si>
  <si>
    <t>8030 Steeplechase Drive</t>
  </si>
  <si>
    <t>2006 Cutwater Court</t>
  </si>
  <si>
    <t>4081 Lybyer Avenue</t>
  </si>
  <si>
    <t>224 Rockaway Street</t>
  </si>
  <si>
    <t>8307 S Indian River Drive</t>
  </si>
  <si>
    <t>9408 Forest Hills Circle</t>
  </si>
  <si>
    <t>11971 SW 269 Terrace</t>
  </si>
  <si>
    <t>16235 Orange Boulevard</t>
  </si>
  <si>
    <t>2448 Woodacres Road</t>
  </si>
  <si>
    <t>1414 N Sheridan Road</t>
  </si>
  <si>
    <t>10700 Lake Shore Lane</t>
  </si>
  <si>
    <t>81 Island Drive South</t>
  </si>
  <si>
    <t>605 Reservoir Drive</t>
  </si>
  <si>
    <t>1 Southampton Place</t>
  </si>
  <si>
    <t>1629 NW 43rd Street</t>
  </si>
  <si>
    <t>21 Compass Road</t>
  </si>
  <si>
    <t>30 Kent Road</t>
  </si>
  <si>
    <t>520 E Spring Street</t>
  </si>
  <si>
    <t>4916 Rock Spring Road</t>
  </si>
  <si>
    <t>8923 Harris Drive</t>
  </si>
  <si>
    <t>1132 SW 52nd Street</t>
  </si>
  <si>
    <t>103 Jasper Drive</t>
  </si>
  <si>
    <t>1600 Reeves Street</t>
  </si>
  <si>
    <t>10 Vestal Drive</t>
  </si>
  <si>
    <t>Number</t>
  </si>
  <si>
    <t>Cedar Hills</t>
  </si>
  <si>
    <t>Lehi</t>
  </si>
  <si>
    <t>Alpine</t>
  </si>
  <si>
    <t>15 West Oak Circle</t>
  </si>
  <si>
    <t>American Fork</t>
  </si>
  <si>
    <t>143 North Mountain View</t>
  </si>
  <si>
    <t>831 South Weber</t>
  </si>
  <si>
    <t>714 Timp View Lane</t>
  </si>
  <si>
    <t>3461 East Lindon Way</t>
  </si>
  <si>
    <t>61 East Walnut Grove</t>
  </si>
  <si>
    <t>487 Blue Skies Drive</t>
  </si>
  <si>
    <t>1892 North 250 West</t>
  </si>
  <si>
    <t>876 South California Way</t>
  </si>
  <si>
    <t>Hen</t>
  </si>
  <si>
    <t>34 West Oakley Drive</t>
  </si>
  <si>
    <t>678 Mountain Circle</t>
  </si>
  <si>
    <t>876 West Hadley Way</t>
  </si>
  <si>
    <t>144 Oak Avenue</t>
  </si>
  <si>
    <t>123 Oak Avenue</t>
  </si>
  <si>
    <t>11 West Oak Circle</t>
  </si>
  <si>
    <t>750 South Apple Way</t>
  </si>
  <si>
    <t>321 West Walnut Grove</t>
  </si>
  <si>
    <t>1857 Pine Drive</t>
  </si>
  <si>
    <t>401 Pinecone Circle</t>
  </si>
  <si>
    <t>3412 Kilmer Street</t>
  </si>
  <si>
    <t>876 West Holiday</t>
  </si>
  <si>
    <t>Eagle Mountain</t>
  </si>
  <si>
    <t>314 Timp View Drive</t>
  </si>
  <si>
    <t>614 West Cedar Drive</t>
  </si>
  <si>
    <t>618 West Cedar Drive</t>
  </si>
  <si>
    <t>321 North Choctaw</t>
  </si>
  <si>
    <t>575 South Choctaw</t>
  </si>
  <si>
    <t>29 East Oak Circle</t>
  </si>
  <si>
    <t>9876 South Sunset Avenue</t>
  </si>
  <si>
    <t>1900 Glenview Road</t>
  </si>
  <si>
    <t>9000 South Sunset Avenue</t>
  </si>
  <si>
    <t>8432 South Sunset Avenue</t>
  </si>
  <si>
    <t>240 East Jefferson Way</t>
  </si>
  <si>
    <t>260 East Jefferson Way</t>
  </si>
  <si>
    <t>290 East Jefferson Way</t>
  </si>
  <si>
    <t>245 Ivy Lane</t>
  </si>
  <si>
    <t>123 Ivy Lane</t>
  </si>
  <si>
    <t>614 Lincoln Drive</t>
  </si>
  <si>
    <t>421 Ivy Lane</t>
  </si>
  <si>
    <t>765 East Sheridan Lane</t>
  </si>
  <si>
    <t>73 East Oak Street</t>
  </si>
  <si>
    <t>77 East Oak Street</t>
  </si>
  <si>
    <t>400 Ivy Lane</t>
  </si>
  <si>
    <t>3418 North Sunset Lane</t>
  </si>
  <si>
    <t>3400 North Sunset Lane</t>
  </si>
  <si>
    <t>140 East 3rd Street</t>
  </si>
  <si>
    <t>160 West 5th Street</t>
  </si>
  <si>
    <t>240 West 5th Street</t>
  </si>
  <si>
    <t>3490 North Sunset Lane</t>
  </si>
  <si>
    <t>416 East Oak</t>
  </si>
  <si>
    <t>425 East Oak</t>
  </si>
  <si>
    <t>516 East Oak</t>
  </si>
  <si>
    <t>600 Ivy Lane</t>
  </si>
  <si>
    <t>List Price</t>
  </si>
  <si>
    <t>Percent of List Price</t>
  </si>
  <si>
    <t>Days on Market</t>
  </si>
  <si>
    <t>Averages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</si>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</sst>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</numFmts>
  <fonts count="6" x14ac:knownFonts="1"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1" fillId="0" borderId="0" xfId="0" applyNumberFormat="1" applyFont="1" applyFill="1" applyAlignment="1"/>
    <xf numFmtId="165" fontId="1" fillId="0" borderId="0" xfId="0" applyNumberFormat="1" applyFont="1" applyFill="1" applyAlignment="1"/>
    <xf numFmtId="0" fontId="1" fillId="0" borderId="0" xfId="2" applyNumberFormat="1" applyFont="1" applyFill="1" applyBorder="1" applyAlignment="1"/>
    <xf numFmtId="0" fontId="5" fillId="0" borderId="0" xfId="4" applyAlignment="1">
      <alignment horizontal="right" indent="2"/>
    </xf>
    <xf numFmtId="0" fontId="3" fillId="0" borderId="0" xfId="5" applyFont="1" applyAlignment="1">
      <alignment horizontal="center"/>
    </xf>
    <xf numFmtId="0" fontId="3" fillId="0" borderId="0" xfId="6" applyNumberFormat="1" applyFont="1" applyFill="1" applyBorder="1" applyAlignment="1">
      <alignment horizontal="center" vertical="center"/>
    </xf>
    <xf numFmtId="164" fontId="1" fillId="0" borderId="0" xfId="7" applyNumberFormat="1" applyFont="1" applyFill="1" applyBorder="1" applyAlignment="1"/>
    <xf numFmtId="14" fontId="1" fillId="0" borderId="0" xfId="8" applyNumberFormat="1" applyFont="1" applyFill="1" applyBorder="1" applyAlignment="1"/>
    <xf numFmtId="14" fontId="5" fillId="0" borderId="0" xfId="9" applyNumberFormat="1"/>
    <xf numFmtId="0" fontId="3" fillId="0" borderId="0" xfId="10" applyNumberFormat="1" applyFont="1" applyFill="1" applyBorder="1" applyAlignment="1">
      <alignment horizontal="center" vertical="center" wrapText="1"/>
    </xf>
    <xf numFmtId="0" fontId="3" fillId="0" borderId="0" xfId="11" applyNumberFormat="1" applyFont="1" applyFill="1" applyAlignment="1">
      <alignment horizontal="center" vertical="center" wrapText="1"/>
    </xf>
    <xf numFmtId="165" fontId="1" fillId="0" borderId="0" xfId="12" applyNumberFormat="1" applyFont="1" applyFill="1" applyBorder="1" applyAlignment="1"/>
    <xf numFmtId="0" fontId="1" fillId="0" borderId="0" xfId="13" applyNumberFormat="1" applyFont="1" applyFill="1" applyAlignment="1"/>
    <xf numFmtId="0" fontId="2" fillId="0" borderId="0" xfId="14" applyFont="1" applyAlignment="1">
      <alignment horizontal="right"/>
    </xf>
    <xf numFmtId="0" fontId="1" fillId="0" borderId="0" xfId="15" applyFont="1" applyFill="1" applyAlignment="1"/>
    <xf numFmtId="165" fontId="1" fillId="0" borderId="0" xfId="16" applyNumberFormat="1" applyFont="1" applyFill="1" applyAlignment="1"/>
    <xf numFmtId="1" fontId="1" fillId="0" borderId="0" xfId="17" applyNumberFormat="1" applyFont="1" applyFill="1" applyAlignment="1"/>
    <xf numFmtId="165" fontId="1" fillId="0" borderId="0" xfId="7" applyNumberFormat="1" applyFont="1" applyFill="1" applyBorder="1" applyAlignment="1"/>
    <xf numFmtId="165" fontId="0" fillId="0" borderId="0" xfId="0" applyNumberFormat="1"/>
    <xf numFmtId="0" fontId="1" fillId="0" borderId="0" xfId="7" applyNumberFormat="1" applyFont="1" applyFill="1" applyBorder="1" applyAlignment="1"/>
    <xf numFmtId="0" fontId="0" fillId="0" borderId="0" xfId="0" applyNumberFormat="1"/>
    <xf numFmtId="0" fontId="2" fillId="0" borderId="0" xfId="0" applyNumberFormat="1" applyFont="1" applyFill="1" applyBorder="1" applyAlignment="1" applyProtection="1">
      <alignment horizontal="right" indent="2"/>
    </xf>
    <xf numFmtId="0" fontId="1" fillId="0" borderId="0" xfId="0" applyNumberFormat="1" applyFont="1" applyFill="1" applyBorder="1" applyAlignment="1" applyProtection="1"/>
    <xf numFmtId="37" fontId="1" fillId="0" borderId="0" xfId="0" applyNumberFormat="1" applyFont="1" applyFill="1" applyAlignment="1"/>
    <xf numFmtId="0" fontId="3" fillId="0" borderId="0" xfId="5" applyFont="1" applyAlignment="1">
      <alignment horizontal="center" wrapText="1"/>
    </xf>
    <xf numFmtId="0" fontId="3" fillId="0" borderId="0" xfId="6" applyNumberFormat="1" applyFont="1" applyFill="1" applyBorder="1" applyAlignment="1">
      <alignment horizontal="center" vertical="center" wrapText="1"/>
    </xf>
    <xf numFmtId="165" fontId="3" fillId="0" borderId="0" xfId="6" applyNumberFormat="1" applyFont="1" applyFill="1" applyBorder="1" applyAlignment="1">
      <alignment horizontal="center" vertical="center" wrapText="1"/>
    </xf>
    <xf numFmtId="0" fontId="3" fillId="0" borderId="0" xfId="6" applyNumberFormat="1" applyFont="1" applyFill="1" applyAlignment="1">
      <alignment horizontal="center" vertical="center" wrapText="1"/>
    </xf>
  </cellXfs>
  <cellStyles count="18">
    <cellStyle name="6bHaIB4YySeAZLe/H50zBrHbIEOwnCMpTVicTBDYYgA=-~ixEhJAF2U0uQPVTZNt4dMg==" xfId="11" xr:uid="{00000000-0005-0000-0000-00000E000000}"/>
    <cellStyle name="8RN9/YZVWXyQVuE4Ct0u3TSZrzZ4KqNIdtjamRk+nlM=-~Kn9KQalH5CBMkRuW/7N42w==" xfId="2" xr:uid="{00000000-0005-0000-0000-000005000000}"/>
    <cellStyle name="bOs48Bi4KhRPq2l23/PiZmVNX5jseqbmZriIfqqCVUI=-~l0J4dOMR2dNuTvd8MhAtdw==" xfId="12" xr:uid="{00000000-0005-0000-0000-00000F000000}"/>
    <cellStyle name="cHv2r8tXul2uVJ98ZXsIMD1Quq/nmzWoDmL4XKezt/g=-~fI71vB4tbUe12loUa+ypsA==" xfId="7" xr:uid="{00000000-0005-0000-0000-00000A000000}"/>
    <cellStyle name="gR4OEK8PIO49RB1nIm0F63oErg9OiXksL+dAGfBAHBQ=-~4ZpmX8yrYf7n2eYtzlTkcg==" xfId="17" xr:uid="{00000000-0005-0000-0000-000014000000}"/>
    <cellStyle name="ivq7FyVs64Yg6U0eyI2v/BZn0Ybd0dDOSWa09k9NzcI=-~DeBo+yft7cjKRc1Jg8TJ6A==" xfId="1" xr:uid="{00000000-0005-0000-0000-000004000000}"/>
    <cellStyle name="MtpDshM6e9bKcQTnoDQ5BE3fcO+LlwBGpa+t1uzZVW0=-~+rn8Q97S406PDcacF8pDhQ==" xfId="5" xr:uid="{00000000-0005-0000-0000-000008000000}"/>
    <cellStyle name="n1X04HRPEKRf8ydJd7alqWjvbGJ2sN2mWTMDFSz5UeQ=-~vBi7eSmBPIEO8JM2rTIYcQ==" xfId="9" xr:uid="{00000000-0005-0000-0000-00000C000000}"/>
    <cellStyle name="NhpA+jrU4KJ4HWTypcuNgmaXbk3gDI2XDM2CRKOu63k=-~pcTOs4Wg7G148FFNikUvkg==" xfId="14" xr:uid="{00000000-0005-0000-0000-000011000000}"/>
    <cellStyle name="nOmX8WMCLyLvQ71CXGK1d7o6ZG9aXl7QcpFracxWzCY=-~dl2/4vdZtS99jwk5T5yk7g==" xfId="16" xr:uid="{00000000-0005-0000-0000-000013000000}"/>
    <cellStyle name="Normal" xfId="0" builtinId="0"/>
    <cellStyle name="PBpQxksUpaxlEWcR9DpAodhFgntVZ0jWvpuvgTZY9LI=-~rvsm5X54MGE53IrN7qsIPg==" xfId="15" xr:uid="{00000000-0005-0000-0000-000012000000}"/>
    <cellStyle name="q5yPglCZQVRxvNqGMOxBjnHf/laAdfvvqOyod40DZAc=-~dimF1WvI/+Gq6s7goTbOdQ==" xfId="3" xr:uid="{00000000-0005-0000-0000-000006000000}"/>
    <cellStyle name="QFHcU8fcFow8MirD1hHMspLX/QJudW5h3GPVE6pzHII=-~sO+Azp306O5NwUNlL7T+EQ==" xfId="10" xr:uid="{00000000-0005-0000-0000-00000D000000}"/>
    <cellStyle name="ssJ99lkLfylmoGTQKCdcNt6Ekgv13c/zMpag4g10lvc=-~viFszRvLh+usHm/BVmTfBA==" xfId="13" xr:uid="{00000000-0005-0000-0000-000010000000}"/>
    <cellStyle name="U7BGshT9Ih/qNAOfyBD0e0ZMpq5j9t3FBtVTdybymQc=-~KYWMAAjRf8omQw77h2izoQ==" xfId="4" xr:uid="{00000000-0005-0000-0000-000007000000}"/>
    <cellStyle name="Vfr8etj84qPG5yvjqCqGN9fJNekGU4ZCJ33OGKyEzUw=-~z8GU5osWaimG3xe2mnX0wA==" xfId="6" xr:uid="{00000000-0005-0000-0000-000009000000}"/>
    <cellStyle name="yT8SPT5IbyLbKEPdKULEA8uFZfU96wW19VYYOaos/EE=-~Rfwc9e9ZTSSZBcIgClqYOg==" xfId="8" xr:uid="{00000000-0005-0000-0000-00000B000000}"/>
  </cellStyles>
  <dxfs count="46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5" formatCode="#,##0_);\(#,##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righ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650D18-6EFC-4F16-A51D-38DFA391B2C2}" name="Table2" displayName="Table2" ref="A1:J83" totalsRowCount="1" headerRowDxfId="13" headerRowCellStyle="Vfr8etj84qPG5yvjqCqGN9fJNekGU4ZCJ33OGKyEzUw=-~z8GU5osWaimG3xe2mnX0wA==">
  <autoFilter ref="A1:J82" xr:uid="{E9B1EE0C-670B-4877-97E4-2FEC717D2BC6}"/>
  <sortState xmlns:xlrd2="http://schemas.microsoft.com/office/spreadsheetml/2017/richdata2" ref="A2:J82">
    <sortCondition ref="C1:C82"/>
  </sortState>
  <tableColumns count="10">
    <tableColumn id="1" xr3:uid="{9E9A3663-87E0-4A7A-B396-842F1A4A986B}" name="Number" totalsRowLabel="Total" dataDxfId="33" totalsRowDxfId="32" dataCellStyle="U7BGshT9Ih/qNAOfyBD0e0ZMpq5j9t3FBtVTdybymQc=-~KYWMAAjRf8omQw77h2izoQ=="/>
    <tableColumn id="2" xr3:uid="{0D8073CC-7148-4DB5-BA3C-E330877B227E}" name="Address" dataDxfId="31" totalsRowDxfId="30" dataCellStyle="8RN9/YZVWXyQVuE4Ct0u3TSZrzZ4KqNIdtjamRk+nlM=-~Kn9KQalH5CBMkRuW/7N42w=="/>
    <tableColumn id="3" xr3:uid="{A85BB9FD-0B03-4CC6-8C84-1C243D9A234E}" name="City" dataDxfId="29" totalsRowDxfId="28" dataCellStyle="8RN9/YZVWXyQVuE4Ct0u3TSZrzZ4KqNIdtjamRk+nlM=-~Kn9KQalH5CBMkRuW/7N42w=="/>
    <tableColumn id="4" xr3:uid="{69B3B0AD-DF0C-4259-BC5C-7C493143E7A0}" name="Selling Agent" dataDxfId="27" totalsRowDxfId="26" dataCellStyle="8RN9/YZVWXyQVuE4Ct0u3TSZrzZ4KqNIdtjamRk+nlM=-~Kn9KQalH5CBMkRuW/7N42w=="/>
    <tableColumn id="5" xr3:uid="{F4D4A8E2-A8B0-4D71-90B5-7A2C56D5B253}" name="List Price" dataDxfId="25" totalsRowDxfId="24" dataCellStyle="cHv2r8tXul2uVJ98ZXsIMD1Quq/nmzWoDmL4XKezt/g=-~fI71vB4tbUe12loUa+ypsA=="/>
    <tableColumn id="6" xr3:uid="{943640CF-C10D-413C-9A9F-490B1977BE32}" name="Selling Price" dataDxfId="23" totalsRowDxfId="22" dataCellStyle="cHv2r8tXul2uVJ98ZXsIMD1Quq/nmzWoDmL4XKezt/g=-~fI71vB4tbUe12loUa+ypsA=="/>
    <tableColumn id="12" xr3:uid="{CA415B41-AB2C-4990-9740-2A4350597C34}" name="Percent of List Price" totalsRowFunction="custom" dataDxfId="21" totalsRowDxfId="20" dataCellStyle="cHv2r8tXul2uVJ98ZXsIMD1Quq/nmzWoDmL4XKezt/g=-~fI71vB4tbUe12loUa+ypsA==">
      <calculatedColumnFormula>(Table2[[#This Row],[Selling Price]]/Table2[[#This Row],[List Price]])</calculatedColumnFormula>
      <totalsRowFormula>AVERAGE(G2:G82)</totalsRowFormula>
    </tableColumn>
    <tableColumn id="7" xr3:uid="{708FA186-E8C5-4555-8EDD-306C293F3D94}" name="Listing Date" dataDxfId="19" totalsRowDxfId="18" dataCellStyle="yT8SPT5IbyLbKEPdKULEA8uFZfU96wW19VYYOaos/EE=-~Rfwc9e9ZTSSZBcIgClqYOg=="/>
    <tableColumn id="8" xr3:uid="{0DE21F26-41AF-4461-83FB-3993B33E76C5}" name="Sale Date" dataDxfId="17" totalsRowDxfId="16" dataCellStyle="yT8SPT5IbyLbKEPdKULEA8uFZfU96wW19VYYOaos/EE=-~Rfwc9e9ZTSSZBcIgClqYOg=="/>
    <tableColumn id="13" xr3:uid="{09987858-0E81-40C1-84B8-B89E76C1D757}" name="Days on Market" totalsRowFunction="custom" dataDxfId="15" totalsRowDxfId="14" dataCellStyle="cHv2r8tXul2uVJ98ZXsIMD1Quq/nmzWoDmL4XKezt/g=-~fI71vB4tbUe12loUa+ypsA==">
      <calculatedColumnFormula>Table2[[#This Row],[Sale Date]] -Table2[[#This Row],[Listing Date]]</calculatedColumnFormula>
      <totalsRowFormula>AVERAGE(J2:J82)</totalsRow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83" totalsRowCount="1" headerRowDxfId="45" dataDxfId="44">
  <autoFilter ref="A1:J82" xr:uid="{00000000-0009-0000-0100-000001000000}">
    <filterColumn colId="2">
      <filters>
        <filter val="Alpine"/>
        <filter val="Cedar Hills"/>
        <filter val="Eagle Mountain"/>
      </filters>
    </filterColumn>
    <filterColumn colId="9">
      <filters>
        <filter val="118"/>
        <filter val="132"/>
        <filter val="134"/>
        <filter val="141"/>
        <filter val="148"/>
        <filter val="154"/>
        <filter val="180"/>
        <filter val="181"/>
        <filter val="194"/>
        <filter val="203"/>
        <filter val="30"/>
        <filter val="31"/>
        <filter val="36"/>
        <filter val="38"/>
        <filter val="45"/>
        <filter val="47"/>
        <filter val="50"/>
        <filter val="52"/>
        <filter val="55"/>
        <filter val="56"/>
        <filter val="62"/>
        <filter val="66"/>
        <filter val="68"/>
        <filter val="72"/>
        <filter val="74"/>
        <filter val="76"/>
        <filter val="79"/>
        <filter val="80"/>
        <filter val="86"/>
        <filter val="90"/>
        <filter val="93"/>
        <filter val="96"/>
      </filters>
    </filterColumn>
  </autoFilter>
  <sortState xmlns:xlrd2="http://schemas.microsoft.com/office/spreadsheetml/2017/richdata2" ref="A2:J82">
    <sortCondition ref="C2:C82"/>
    <sortCondition descending="1" ref="J2:J82"/>
  </sortState>
  <tableColumns count="10">
    <tableColumn id="1" xr3:uid="{00000000-0010-0000-0000-000001000000}" name="Number" totalsRowLabel="Averages" dataDxfId="43" totalsRowDxfId="12" totalsRowCellStyle="NhpA+jrU4KJ4HWTypcuNgmaXbk3gDI2XDM2CRKOu63k=-~pcTOs4Wg7G148FFNikUvkg=="/>
    <tableColumn id="2" xr3:uid="{00000000-0010-0000-0000-000002000000}" name="Address" dataDxfId="42" totalsRowDxfId="11" totalsRowCellStyle="PBpQxksUpaxlEWcR9DpAodhFgntVZ0jWvpuvgTZY9LI=-~rvsm5X54MGE53IrN7qsIPg=="/>
    <tableColumn id="3" xr3:uid="{00000000-0010-0000-0000-000003000000}" name="City" dataDxfId="41" totalsRowDxfId="10" totalsRowCellStyle="PBpQxksUpaxlEWcR9DpAodhFgntVZ0jWvpuvgTZY9LI=-~rvsm5X54MGE53IrN7qsIPg=="/>
    <tableColumn id="4" xr3:uid="{00000000-0010-0000-0000-000004000000}" name="Selling Agent" dataDxfId="40" totalsRowDxfId="9" totalsRowCellStyle="PBpQxksUpaxlEWcR9DpAodhFgntVZ0jWvpuvgTZY9LI=-~rvsm5X54MGE53IrN7qsIPg=="/>
    <tableColumn id="5" xr3:uid="{00000000-0010-0000-0000-000005000000}" name="List Price" dataDxfId="39" totalsRowDxfId="8" dataCellStyle="Currency" totalsRowCellStyle="ssJ99lkLfylmoGTQKCdcNt6Ekgv13c/zMpag4g10lvc=-~viFszRvLh+usHm/BVmTfBA=="/>
    <tableColumn id="6" xr3:uid="{00000000-0010-0000-0000-000006000000}" name="Selling Price" dataDxfId="38" totalsRowDxfId="7" dataCellStyle="Currency" totalsRowCellStyle="ssJ99lkLfylmoGTQKCdcNt6Ekgv13c/zMpag4g10lvc=-~viFszRvLh+usHm/BVmTfBA=="/>
    <tableColumn id="9" xr3:uid="{00000000-0010-0000-0000-000009000000}" name="Percent of List Price" totalsRowFunction="average" dataDxfId="37" totalsRowDxfId="6" dataCellStyle="Percent" totalsRowCellStyle="nOmX8WMCLyLvQ71CXGK1d7o6ZG9aXl7QcpFracxWzCY=-~dl2/4vdZtS99jwk5T5yk7g==">
      <calculatedColumnFormula>Table1[[#This Row],[Selling Price]]/Table1[[#This Row],[List Price]]</calculatedColumnFormula>
    </tableColumn>
    <tableColumn id="7" xr3:uid="{00000000-0010-0000-0000-000007000000}" name="Listing Date" dataDxfId="36" totalsRowDxfId="5" totalsRowCellStyle="PBpQxksUpaxlEWcR9DpAodhFgntVZ0jWvpuvgTZY9LI=-~rvsm5X54MGE53IrN7qsIPg=="/>
    <tableColumn id="8" xr3:uid="{00000000-0010-0000-0000-000008000000}" name="Sale Date" dataDxfId="35" totalsRowDxfId="4" totalsRowCellStyle="PBpQxksUpaxlEWcR9DpAodhFgntVZ0jWvpuvgTZY9LI=-~rvsm5X54MGE53IrN7qsIPg=="/>
    <tableColumn id="10" xr3:uid="{00000000-0010-0000-0000-00000A000000}" name="Days on Market" totalsRowFunction="average" dataDxfId="34" totalsRowDxfId="3" dataCellStyle="Comma" totalsRowCellStyle="gR4OEK8PIO49RB1nIm0F63oErg9OiXksL+dAGfBAHBQ=-~4ZpmX8yrYf7n2eYtzlTkcg==">
      <calculatedColumnFormula>Table1[[#This Row],[Sale Date]]-Table1[[#This Row],[Listing Date]]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zoomScaleNormal="100" workbookViewId="0">
      <selection activeCell="A36" sqref="A36:XFD36"/>
    </sheetView>
  </sheetViews>
  <sheetFormatPr defaultRowHeight="12.75" x14ac:dyDescent="0.2"/>
  <cols>
    <col min="1" max="1" width="10.28515625" customWidth="1"/>
    <col min="2" max="2" width="21.85546875" bestFit="1" customWidth="1"/>
    <col min="3" max="3" width="14" bestFit="1" customWidth="1"/>
    <col min="4" max="4" width="15.42578125" customWidth="1"/>
    <col min="5" max="5" width="14" bestFit="1" customWidth="1"/>
    <col min="6" max="6" width="14.85546875" customWidth="1"/>
    <col min="7" max="7" width="13.85546875" style="20" customWidth="1"/>
    <col min="8" max="8" width="12" customWidth="1"/>
    <col min="10" max="10" width="9.140625" style="22"/>
  </cols>
  <sheetData>
    <row r="1" spans="1:10" s="1" customFormat="1" ht="25.5" x14ac:dyDescent="0.2">
      <c r="A1" s="26" t="s">
        <v>44</v>
      </c>
      <c r="B1" s="27" t="s">
        <v>0</v>
      </c>
      <c r="C1" s="27" t="s">
        <v>1</v>
      </c>
      <c r="D1" s="27" t="s">
        <v>2</v>
      </c>
      <c r="E1" s="27" t="s">
        <v>103</v>
      </c>
      <c r="F1" s="27" t="s">
        <v>3</v>
      </c>
      <c r="G1" s="28" t="s">
        <v>104</v>
      </c>
      <c r="H1" s="27" t="s">
        <v>5</v>
      </c>
      <c r="I1" s="27" t="s">
        <v>4</v>
      </c>
      <c r="J1" s="29" t="s">
        <v>105</v>
      </c>
    </row>
    <row r="2" spans="1:10" x14ac:dyDescent="0.2">
      <c r="A2" s="5">
        <v>6</v>
      </c>
      <c r="B2" s="4" t="s">
        <v>16</v>
      </c>
      <c r="C2" s="4" t="s">
        <v>47</v>
      </c>
      <c r="D2" s="4" t="s">
        <v>6</v>
      </c>
      <c r="E2" s="8">
        <v>500000</v>
      </c>
      <c r="F2" s="8">
        <v>465000</v>
      </c>
      <c r="G2" s="19">
        <f>(Table2[[#This Row],[Selling Price]]/Table2[[#This Row],[List Price]])</f>
        <v>0.93</v>
      </c>
      <c r="H2" s="9">
        <v>41002</v>
      </c>
      <c r="I2" s="9">
        <v>41070</v>
      </c>
      <c r="J2" s="21">
        <f>Table2[[#This Row],[Sale Date]] -Table2[[#This Row],[Listing Date]]</f>
        <v>68</v>
      </c>
    </row>
    <row r="3" spans="1:10" x14ac:dyDescent="0.2">
      <c r="A3" s="5">
        <v>9</v>
      </c>
      <c r="B3" s="4" t="s">
        <v>17</v>
      </c>
      <c r="C3" s="4" t="s">
        <v>47</v>
      </c>
      <c r="D3" s="4" t="s">
        <v>10</v>
      </c>
      <c r="E3" s="8">
        <v>219000</v>
      </c>
      <c r="F3" s="8">
        <v>215000</v>
      </c>
      <c r="G3" s="19">
        <f>(Table2[[#This Row],[Selling Price]]/Table2[[#This Row],[List Price]])</f>
        <v>0.9817351598173516</v>
      </c>
      <c r="H3" s="9">
        <v>41007</v>
      </c>
      <c r="I3" s="9">
        <v>41062</v>
      </c>
      <c r="J3" s="21">
        <f>Table2[[#This Row],[Sale Date]] -Table2[[#This Row],[Listing Date]]</f>
        <v>55</v>
      </c>
    </row>
    <row r="4" spans="1:10" x14ac:dyDescent="0.2">
      <c r="A4" s="5">
        <v>12</v>
      </c>
      <c r="B4" s="4" t="s">
        <v>76</v>
      </c>
      <c r="C4" s="4" t="s">
        <v>47</v>
      </c>
      <c r="D4" s="4" t="s">
        <v>8</v>
      </c>
      <c r="E4" s="8">
        <v>750250</v>
      </c>
      <c r="F4" s="8">
        <v>700000</v>
      </c>
      <c r="G4" s="19">
        <f>(Table2[[#This Row],[Selling Price]]/Table2[[#This Row],[List Price]])</f>
        <v>0.93302232589136957</v>
      </c>
      <c r="H4" s="9">
        <v>41011</v>
      </c>
      <c r="I4" s="9">
        <v>41214</v>
      </c>
      <c r="J4" s="21">
        <f>Table2[[#This Row],[Sale Date]] -Table2[[#This Row],[Listing Date]]</f>
        <v>203</v>
      </c>
    </row>
    <row r="5" spans="1:10" x14ac:dyDescent="0.2">
      <c r="A5" s="5">
        <v>16</v>
      </c>
      <c r="B5" s="4" t="s">
        <v>20</v>
      </c>
      <c r="C5" s="4" t="s">
        <v>47</v>
      </c>
      <c r="D5" s="4" t="s">
        <v>11</v>
      </c>
      <c r="E5" s="8">
        <v>450000</v>
      </c>
      <c r="F5" s="8">
        <v>382500</v>
      </c>
      <c r="G5" s="19">
        <f>(Table2[[#This Row],[Selling Price]]/Table2[[#This Row],[List Price]])</f>
        <v>0.85</v>
      </c>
      <c r="H5" s="9">
        <v>41014</v>
      </c>
      <c r="I5" s="9">
        <v>41090</v>
      </c>
      <c r="J5" s="21">
        <f>Table2[[#This Row],[Sale Date]] -Table2[[#This Row],[Listing Date]]</f>
        <v>76</v>
      </c>
    </row>
    <row r="6" spans="1:10" x14ac:dyDescent="0.2">
      <c r="A6" s="5">
        <v>17</v>
      </c>
      <c r="B6" s="4" t="s">
        <v>21</v>
      </c>
      <c r="C6" s="4" t="s">
        <v>47</v>
      </c>
      <c r="D6" s="4" t="s">
        <v>7</v>
      </c>
      <c r="E6" s="8">
        <v>345000</v>
      </c>
      <c r="F6" s="8">
        <v>339999</v>
      </c>
      <c r="G6" s="19">
        <f>(Table2[[#This Row],[Selling Price]]/Table2[[#This Row],[List Price]])</f>
        <v>0.98550434782608698</v>
      </c>
      <c r="H6" s="9">
        <v>41017</v>
      </c>
      <c r="I6" s="9">
        <v>41083</v>
      </c>
      <c r="J6" s="21">
        <f>Table2[[#This Row],[Sale Date]] -Table2[[#This Row],[Listing Date]]</f>
        <v>66</v>
      </c>
    </row>
    <row r="7" spans="1:10" x14ac:dyDescent="0.2">
      <c r="A7" s="5">
        <v>20</v>
      </c>
      <c r="B7" s="4" t="s">
        <v>22</v>
      </c>
      <c r="C7" s="4" t="s">
        <v>47</v>
      </c>
      <c r="D7" s="4" t="s">
        <v>7</v>
      </c>
      <c r="E7" s="8">
        <v>325000</v>
      </c>
      <c r="F7" s="8">
        <v>308750</v>
      </c>
      <c r="G7" s="19">
        <f>(Table2[[#This Row],[Selling Price]]/Table2[[#This Row],[List Price]])</f>
        <v>0.95</v>
      </c>
      <c r="H7" s="9">
        <v>41018</v>
      </c>
      <c r="I7" s="9">
        <v>41092</v>
      </c>
      <c r="J7" s="21">
        <f>Table2[[#This Row],[Sale Date]] -Table2[[#This Row],[Listing Date]]</f>
        <v>74</v>
      </c>
    </row>
    <row r="8" spans="1:10" x14ac:dyDescent="0.2">
      <c r="A8" s="5">
        <v>27</v>
      </c>
      <c r="B8" s="4" t="s">
        <v>23</v>
      </c>
      <c r="C8" s="4" t="s">
        <v>47</v>
      </c>
      <c r="D8" s="4" t="s">
        <v>9</v>
      </c>
      <c r="E8" s="8">
        <v>400000</v>
      </c>
      <c r="F8" s="8">
        <v>375000</v>
      </c>
      <c r="G8" s="19">
        <f>(Table2[[#This Row],[Selling Price]]/Table2[[#This Row],[List Price]])</f>
        <v>0.9375</v>
      </c>
      <c r="H8" s="9">
        <v>41029</v>
      </c>
      <c r="I8" s="9">
        <v>41079</v>
      </c>
      <c r="J8" s="21">
        <f>Table2[[#This Row],[Sale Date]] -Table2[[#This Row],[Listing Date]]</f>
        <v>50</v>
      </c>
    </row>
    <row r="9" spans="1:10" x14ac:dyDescent="0.2">
      <c r="A9" s="5">
        <v>40</v>
      </c>
      <c r="B9" s="4" t="s">
        <v>68</v>
      </c>
      <c r="C9" s="4" t="s">
        <v>47</v>
      </c>
      <c r="D9" s="4" t="s">
        <v>8</v>
      </c>
      <c r="E9" s="8">
        <v>1500120</v>
      </c>
      <c r="F9" s="8">
        <v>1400000</v>
      </c>
      <c r="G9" s="19">
        <f>(Table2[[#This Row],[Selling Price]]/Table2[[#This Row],[List Price]])</f>
        <v>0.93325867263952222</v>
      </c>
      <c r="H9" s="9">
        <v>41034</v>
      </c>
      <c r="I9" s="9">
        <v>41182</v>
      </c>
      <c r="J9" s="21">
        <f>Table2[[#This Row],[Sale Date]] -Table2[[#This Row],[Listing Date]]</f>
        <v>148</v>
      </c>
    </row>
    <row r="10" spans="1:10" x14ac:dyDescent="0.2">
      <c r="A10" s="5">
        <v>44</v>
      </c>
      <c r="B10" s="4" t="s">
        <v>29</v>
      </c>
      <c r="C10" s="4" t="s">
        <v>47</v>
      </c>
      <c r="D10" s="4" t="s">
        <v>9</v>
      </c>
      <c r="E10" s="8">
        <v>1250000</v>
      </c>
      <c r="F10" s="8">
        <v>1225000</v>
      </c>
      <c r="G10" s="19">
        <f>(Table2[[#This Row],[Selling Price]]/Table2[[#This Row],[List Price]])</f>
        <v>0.98</v>
      </c>
      <c r="H10" s="9">
        <v>41041</v>
      </c>
      <c r="I10" s="9">
        <v>41066</v>
      </c>
      <c r="J10" s="21">
        <f>Table2[[#This Row],[Sale Date]] -Table2[[#This Row],[Listing Date]]</f>
        <v>25</v>
      </c>
    </row>
    <row r="11" spans="1:10" x14ac:dyDescent="0.2">
      <c r="A11" s="5">
        <v>48</v>
      </c>
      <c r="B11" s="4" t="s">
        <v>31</v>
      </c>
      <c r="C11" s="4" t="s">
        <v>47</v>
      </c>
      <c r="D11" s="4" t="s">
        <v>13</v>
      </c>
      <c r="E11" s="8">
        <v>147800</v>
      </c>
      <c r="F11" s="8">
        <v>150000</v>
      </c>
      <c r="G11" s="19">
        <f>(Table2[[#This Row],[Selling Price]]/Table2[[#This Row],[List Price]])</f>
        <v>1.0148849797023005</v>
      </c>
      <c r="H11" s="9">
        <v>41051</v>
      </c>
      <c r="I11" s="9">
        <v>41076</v>
      </c>
      <c r="J11" s="21">
        <f>Table2[[#This Row],[Sale Date]] -Table2[[#This Row],[Listing Date]]</f>
        <v>25</v>
      </c>
    </row>
    <row r="12" spans="1:10" x14ac:dyDescent="0.2">
      <c r="A12" s="5">
        <v>50</v>
      </c>
      <c r="B12" s="4" t="s">
        <v>32</v>
      </c>
      <c r="C12" s="4" t="s">
        <v>47</v>
      </c>
      <c r="D12" s="4" t="s">
        <v>14</v>
      </c>
      <c r="E12" s="8">
        <v>310000</v>
      </c>
      <c r="F12" s="8">
        <v>291400</v>
      </c>
      <c r="G12" s="19">
        <f>(Table2[[#This Row],[Selling Price]]/Table2[[#This Row],[List Price]])</f>
        <v>0.94</v>
      </c>
      <c r="H12" s="9">
        <v>41051</v>
      </c>
      <c r="I12" s="9">
        <v>41089</v>
      </c>
      <c r="J12" s="21">
        <f>Table2[[#This Row],[Sale Date]] -Table2[[#This Row],[Listing Date]]</f>
        <v>38</v>
      </c>
    </row>
    <row r="13" spans="1:10" x14ac:dyDescent="0.2">
      <c r="A13" s="5">
        <v>65</v>
      </c>
      <c r="B13" s="4" t="s">
        <v>37</v>
      </c>
      <c r="C13" s="4" t="s">
        <v>47</v>
      </c>
      <c r="D13" s="4" t="s">
        <v>7</v>
      </c>
      <c r="E13" s="8">
        <v>189900</v>
      </c>
      <c r="F13" s="8">
        <v>186102</v>
      </c>
      <c r="G13" s="19">
        <f>(Table2[[#This Row],[Selling Price]]/Table2[[#This Row],[List Price]])</f>
        <v>0.98</v>
      </c>
      <c r="H13" s="9">
        <v>41066</v>
      </c>
      <c r="I13" s="9">
        <v>41116</v>
      </c>
      <c r="J13" s="21">
        <f>Table2[[#This Row],[Sale Date]] -Table2[[#This Row],[Listing Date]]</f>
        <v>50</v>
      </c>
    </row>
    <row r="14" spans="1:10" x14ac:dyDescent="0.2">
      <c r="A14" s="5">
        <v>69</v>
      </c>
      <c r="B14" s="4" t="s">
        <v>39</v>
      </c>
      <c r="C14" s="4" t="s">
        <v>47</v>
      </c>
      <c r="D14" s="4" t="s">
        <v>7</v>
      </c>
      <c r="E14" s="8">
        <v>589000</v>
      </c>
      <c r="F14" s="8">
        <v>575000</v>
      </c>
      <c r="G14" s="19">
        <f>(Table2[[#This Row],[Selling Price]]/Table2[[#This Row],[List Price]])</f>
        <v>0.97623089983022071</v>
      </c>
      <c r="H14" s="9">
        <v>41078</v>
      </c>
      <c r="I14" s="9">
        <v>41098</v>
      </c>
      <c r="J14" s="21">
        <f>Table2[[#This Row],[Sale Date]] -Table2[[#This Row],[Listing Date]]</f>
        <v>20</v>
      </c>
    </row>
    <row r="15" spans="1:10" x14ac:dyDescent="0.2">
      <c r="A15" s="5">
        <v>75</v>
      </c>
      <c r="B15" s="4" t="s">
        <v>70</v>
      </c>
      <c r="C15" s="4" t="s">
        <v>47</v>
      </c>
      <c r="D15" s="4" t="s">
        <v>8</v>
      </c>
      <c r="E15" s="8">
        <v>475000</v>
      </c>
      <c r="F15" s="8">
        <v>455000</v>
      </c>
      <c r="G15" s="19">
        <f>(Table2[[#This Row],[Selling Price]]/Table2[[#This Row],[List Price]])</f>
        <v>0.95789473684210524</v>
      </c>
      <c r="H15" s="9">
        <v>41084</v>
      </c>
      <c r="I15" s="9">
        <v>41170</v>
      </c>
      <c r="J15" s="21">
        <f>Table2[[#This Row],[Sale Date]] -Table2[[#This Row],[Listing Date]]</f>
        <v>86</v>
      </c>
    </row>
    <row r="16" spans="1:10" x14ac:dyDescent="0.2">
      <c r="A16" s="5">
        <v>2</v>
      </c>
      <c r="B16" s="4" t="s">
        <v>64</v>
      </c>
      <c r="C16" s="4" t="s">
        <v>49</v>
      </c>
      <c r="D16" s="4" t="s">
        <v>6</v>
      </c>
      <c r="E16" s="8">
        <v>350000</v>
      </c>
      <c r="F16" s="8">
        <v>340000</v>
      </c>
      <c r="G16" s="19">
        <f>(Table2[[#This Row],[Selling Price]]/Table2[[#This Row],[List Price]])</f>
        <v>0.97142857142857142</v>
      </c>
      <c r="H16" s="10">
        <v>41000</v>
      </c>
      <c r="I16" s="9">
        <v>41044</v>
      </c>
      <c r="J16" s="21">
        <f>Table2[[#This Row],[Sale Date]] -Table2[[#This Row],[Listing Date]]</f>
        <v>44</v>
      </c>
    </row>
    <row r="17" spans="1:10" x14ac:dyDescent="0.2">
      <c r="A17" s="5">
        <v>3</v>
      </c>
      <c r="B17" s="4" t="s">
        <v>72</v>
      </c>
      <c r="C17" s="4" t="s">
        <v>49</v>
      </c>
      <c r="D17" s="4" t="s">
        <v>8</v>
      </c>
      <c r="E17" s="8">
        <v>418000</v>
      </c>
      <c r="F17" s="8">
        <v>400000</v>
      </c>
      <c r="G17" s="19">
        <f>(Table2[[#This Row],[Selling Price]]/Table2[[#This Row],[List Price]])</f>
        <v>0.9569377990430622</v>
      </c>
      <c r="H17" s="10">
        <v>41000</v>
      </c>
      <c r="I17" s="9">
        <v>41061</v>
      </c>
      <c r="J17" s="21">
        <f>Table2[[#This Row],[Sale Date]] -Table2[[#This Row],[Listing Date]]</f>
        <v>61</v>
      </c>
    </row>
    <row r="18" spans="1:10" x14ac:dyDescent="0.2">
      <c r="A18" s="5">
        <v>5</v>
      </c>
      <c r="B18" s="4" t="s">
        <v>65</v>
      </c>
      <c r="C18" s="4" t="s">
        <v>49</v>
      </c>
      <c r="D18" s="4" t="s">
        <v>8</v>
      </c>
      <c r="E18" s="8">
        <v>385900</v>
      </c>
      <c r="F18" s="8">
        <v>385900</v>
      </c>
      <c r="G18" s="19">
        <f>(Table2[[#This Row],[Selling Price]]/Table2[[#This Row],[List Price]])</f>
        <v>1</v>
      </c>
      <c r="H18" s="10">
        <v>41000</v>
      </c>
      <c r="I18" s="9">
        <v>41029</v>
      </c>
      <c r="J18" s="21">
        <f>Table2[[#This Row],[Sale Date]] -Table2[[#This Row],[Listing Date]]</f>
        <v>29</v>
      </c>
    </row>
    <row r="19" spans="1:10" x14ac:dyDescent="0.2">
      <c r="A19" s="5">
        <v>8</v>
      </c>
      <c r="B19" s="4" t="s">
        <v>75</v>
      </c>
      <c r="C19" s="4" t="s">
        <v>49</v>
      </c>
      <c r="D19" s="4" t="s">
        <v>7</v>
      </c>
      <c r="E19" s="8">
        <v>565000</v>
      </c>
      <c r="F19" s="8">
        <v>535000</v>
      </c>
      <c r="G19" s="19">
        <f>(Table2[[#This Row],[Selling Price]]/Table2[[#This Row],[List Price]])</f>
        <v>0.94690265486725667</v>
      </c>
      <c r="H19" s="9">
        <v>41005</v>
      </c>
      <c r="I19" s="9">
        <v>41182</v>
      </c>
      <c r="J19" s="21">
        <f>Table2[[#This Row],[Sale Date]] -Table2[[#This Row],[Listing Date]]</f>
        <v>177</v>
      </c>
    </row>
    <row r="20" spans="1:10" x14ac:dyDescent="0.2">
      <c r="A20" s="5">
        <v>11</v>
      </c>
      <c r="B20" s="4" t="s">
        <v>48</v>
      </c>
      <c r="C20" s="4" t="s">
        <v>49</v>
      </c>
      <c r="D20" s="4" t="s">
        <v>12</v>
      </c>
      <c r="E20" s="8">
        <v>325000</v>
      </c>
      <c r="F20" s="8">
        <v>320000</v>
      </c>
      <c r="G20" s="19">
        <f>(Table2[[#This Row],[Selling Price]]/Table2[[#This Row],[List Price]])</f>
        <v>0.98461538461538467</v>
      </c>
      <c r="H20" s="9">
        <v>41011</v>
      </c>
      <c r="I20" s="9">
        <v>41059</v>
      </c>
      <c r="J20" s="21">
        <f>Table2[[#This Row],[Sale Date]] -Table2[[#This Row],[Listing Date]]</f>
        <v>48</v>
      </c>
    </row>
    <row r="21" spans="1:10" x14ac:dyDescent="0.2">
      <c r="A21" s="5">
        <v>14</v>
      </c>
      <c r="B21" s="4" t="s">
        <v>50</v>
      </c>
      <c r="C21" s="4" t="s">
        <v>49</v>
      </c>
      <c r="D21" s="4" t="s">
        <v>6</v>
      </c>
      <c r="E21" s="8">
        <v>314250</v>
      </c>
      <c r="F21" s="8">
        <v>304000</v>
      </c>
      <c r="G21" s="19">
        <f>(Table2[[#This Row],[Selling Price]]/Table2[[#This Row],[List Price]])</f>
        <v>0.96738265712012728</v>
      </c>
      <c r="H21" s="9">
        <v>41012</v>
      </c>
      <c r="I21" s="9">
        <v>41126</v>
      </c>
      <c r="J21" s="21">
        <f>Table2[[#This Row],[Sale Date]] -Table2[[#This Row],[Listing Date]]</f>
        <v>114</v>
      </c>
    </row>
    <row r="22" spans="1:10" x14ac:dyDescent="0.2">
      <c r="A22" s="5">
        <v>15</v>
      </c>
      <c r="B22" s="4" t="s">
        <v>77</v>
      </c>
      <c r="C22" s="4" t="s">
        <v>49</v>
      </c>
      <c r="D22" s="4" t="s">
        <v>11</v>
      </c>
      <c r="E22" s="8">
        <v>555000</v>
      </c>
      <c r="F22" s="8">
        <v>500000</v>
      </c>
      <c r="G22" s="19">
        <f>(Table2[[#This Row],[Selling Price]]/Table2[[#This Row],[List Price]])</f>
        <v>0.90090090090090091</v>
      </c>
      <c r="H22" s="9">
        <v>41012</v>
      </c>
      <c r="I22" s="9">
        <v>41197</v>
      </c>
      <c r="J22" s="21">
        <f>Table2[[#This Row],[Sale Date]] -Table2[[#This Row],[Listing Date]]</f>
        <v>185</v>
      </c>
    </row>
    <row r="23" spans="1:10" x14ac:dyDescent="0.2">
      <c r="A23" s="5">
        <v>19</v>
      </c>
      <c r="B23" s="4" t="s">
        <v>66</v>
      </c>
      <c r="C23" s="4" t="s">
        <v>49</v>
      </c>
      <c r="D23" s="4" t="s">
        <v>8</v>
      </c>
      <c r="E23" s="8">
        <v>425000</v>
      </c>
      <c r="F23" s="8">
        <v>415000</v>
      </c>
      <c r="G23" s="19">
        <f>(Table2[[#This Row],[Selling Price]]/Table2[[#This Row],[List Price]])</f>
        <v>0.97647058823529409</v>
      </c>
      <c r="H23" s="9">
        <v>41017</v>
      </c>
      <c r="I23" s="9">
        <v>41090</v>
      </c>
      <c r="J23" s="21">
        <f>Table2[[#This Row],[Sale Date]] -Table2[[#This Row],[Listing Date]]</f>
        <v>73</v>
      </c>
    </row>
    <row r="24" spans="1:10" x14ac:dyDescent="0.2">
      <c r="A24" s="5">
        <v>24</v>
      </c>
      <c r="B24" s="4" t="s">
        <v>51</v>
      </c>
      <c r="C24" s="4" t="s">
        <v>49</v>
      </c>
      <c r="D24" s="4" t="s">
        <v>10</v>
      </c>
      <c r="E24" s="8">
        <v>425815</v>
      </c>
      <c r="F24" s="8">
        <v>400000</v>
      </c>
      <c r="G24" s="19">
        <f>(Table2[[#This Row],[Selling Price]]/Table2[[#This Row],[List Price]])</f>
        <v>0.93937508072754605</v>
      </c>
      <c r="H24" s="9">
        <v>41027</v>
      </c>
      <c r="I24" s="9">
        <v>41167</v>
      </c>
      <c r="J24" s="21">
        <f>Table2[[#This Row],[Sale Date]] -Table2[[#This Row],[Listing Date]]</f>
        <v>140</v>
      </c>
    </row>
    <row r="25" spans="1:10" x14ac:dyDescent="0.2">
      <c r="A25" s="5">
        <v>25</v>
      </c>
      <c r="B25" s="4" t="s">
        <v>52</v>
      </c>
      <c r="C25" s="4" t="s">
        <v>49</v>
      </c>
      <c r="D25" s="4" t="s">
        <v>8</v>
      </c>
      <c r="E25" s="8">
        <v>250000</v>
      </c>
      <c r="F25" s="8">
        <v>232000</v>
      </c>
      <c r="G25" s="19">
        <f>(Table2[[#This Row],[Selling Price]]/Table2[[#This Row],[List Price]])</f>
        <v>0.92800000000000005</v>
      </c>
      <c r="H25" s="9">
        <v>41028</v>
      </c>
      <c r="I25" s="9">
        <v>41153</v>
      </c>
      <c r="J25" s="21">
        <f>Table2[[#This Row],[Sale Date]] -Table2[[#This Row],[Listing Date]]</f>
        <v>125</v>
      </c>
    </row>
    <row r="26" spans="1:10" x14ac:dyDescent="0.2">
      <c r="A26" s="5">
        <v>36</v>
      </c>
      <c r="B26" s="4" t="s">
        <v>53</v>
      </c>
      <c r="C26" s="4" t="s">
        <v>49</v>
      </c>
      <c r="D26" s="4" t="s">
        <v>14</v>
      </c>
      <c r="E26" s="8">
        <v>450000</v>
      </c>
      <c r="F26" s="8">
        <v>400000</v>
      </c>
      <c r="G26" s="19">
        <f>(Table2[[#This Row],[Selling Price]]/Table2[[#This Row],[List Price]])</f>
        <v>0.88888888888888884</v>
      </c>
      <c r="H26" s="9">
        <v>41031</v>
      </c>
      <c r="I26" s="9">
        <v>41182</v>
      </c>
      <c r="J26" s="21">
        <f>Table2[[#This Row],[Sale Date]] -Table2[[#This Row],[Listing Date]]</f>
        <v>151</v>
      </c>
    </row>
    <row r="27" spans="1:10" x14ac:dyDescent="0.2">
      <c r="A27" s="5">
        <v>43</v>
      </c>
      <c r="B27" s="4" t="s">
        <v>54</v>
      </c>
      <c r="C27" s="4" t="s">
        <v>49</v>
      </c>
      <c r="D27" s="4" t="s">
        <v>8</v>
      </c>
      <c r="E27" s="8">
        <v>375000</v>
      </c>
      <c r="F27" s="8">
        <v>376000</v>
      </c>
      <c r="G27" s="19">
        <f>(Table2[[#This Row],[Selling Price]]/Table2[[#This Row],[List Price]])</f>
        <v>1.0026666666666666</v>
      </c>
      <c r="H27" s="9">
        <v>41035</v>
      </c>
      <c r="I27" s="9">
        <v>41044</v>
      </c>
      <c r="J27" s="21">
        <f>Table2[[#This Row],[Sale Date]] -Table2[[#This Row],[Listing Date]]</f>
        <v>9</v>
      </c>
    </row>
    <row r="28" spans="1:10" x14ac:dyDescent="0.2">
      <c r="A28" s="5">
        <v>45</v>
      </c>
      <c r="B28" s="4" t="s">
        <v>55</v>
      </c>
      <c r="C28" s="4" t="s">
        <v>49</v>
      </c>
      <c r="D28" s="4" t="s">
        <v>8</v>
      </c>
      <c r="E28" s="8">
        <v>365750</v>
      </c>
      <c r="F28" s="8">
        <v>355000</v>
      </c>
      <c r="G28" s="19">
        <f>(Table2[[#This Row],[Selling Price]]/Table2[[#This Row],[List Price]])</f>
        <v>0.9706083390293917</v>
      </c>
      <c r="H28" s="9">
        <v>41042</v>
      </c>
      <c r="I28" s="9">
        <v>41136</v>
      </c>
      <c r="J28" s="21">
        <f>Table2[[#This Row],[Sale Date]] -Table2[[#This Row],[Listing Date]]</f>
        <v>94</v>
      </c>
    </row>
    <row r="29" spans="1:10" x14ac:dyDescent="0.2">
      <c r="A29" s="5">
        <v>55</v>
      </c>
      <c r="B29" s="4" t="s">
        <v>56</v>
      </c>
      <c r="C29" s="4" t="s">
        <v>49</v>
      </c>
      <c r="D29" s="4" t="s">
        <v>6</v>
      </c>
      <c r="E29" s="8">
        <v>315250</v>
      </c>
      <c r="F29" s="8">
        <v>300000</v>
      </c>
      <c r="G29" s="19">
        <f>(Table2[[#This Row],[Selling Price]]/Table2[[#This Row],[List Price]])</f>
        <v>0.95162569389373508</v>
      </c>
      <c r="H29" s="9">
        <v>41057</v>
      </c>
      <c r="I29" s="9">
        <v>41122</v>
      </c>
      <c r="J29" s="21">
        <f>Table2[[#This Row],[Sale Date]] -Table2[[#This Row],[Listing Date]]</f>
        <v>65</v>
      </c>
    </row>
    <row r="30" spans="1:10" x14ac:dyDescent="0.2">
      <c r="A30" s="5">
        <v>58</v>
      </c>
      <c r="B30" s="4" t="s">
        <v>57</v>
      </c>
      <c r="C30" s="4" t="s">
        <v>49</v>
      </c>
      <c r="D30" s="4" t="s">
        <v>58</v>
      </c>
      <c r="E30" s="8">
        <v>316000</v>
      </c>
      <c r="F30" s="8">
        <v>316000</v>
      </c>
      <c r="G30" s="19">
        <f>(Table2[[#This Row],[Selling Price]]/Table2[[#This Row],[List Price]])</f>
        <v>1</v>
      </c>
      <c r="H30" s="9">
        <v>41060</v>
      </c>
      <c r="I30" s="9">
        <v>41090</v>
      </c>
      <c r="J30" s="21">
        <f>Table2[[#This Row],[Sale Date]] -Table2[[#This Row],[Listing Date]]</f>
        <v>30</v>
      </c>
    </row>
    <row r="31" spans="1:10" x14ac:dyDescent="0.2">
      <c r="A31" s="5">
        <v>60</v>
      </c>
      <c r="B31" s="4" t="s">
        <v>59</v>
      </c>
      <c r="C31" s="4" t="s">
        <v>49</v>
      </c>
      <c r="D31" s="4" t="s">
        <v>6</v>
      </c>
      <c r="E31" s="8">
        <v>345000</v>
      </c>
      <c r="F31" s="8">
        <v>330000</v>
      </c>
      <c r="G31" s="19">
        <f>(Table2[[#This Row],[Selling Price]]/Table2[[#This Row],[List Price]])</f>
        <v>0.95652173913043481</v>
      </c>
      <c r="H31" s="9">
        <v>41061</v>
      </c>
      <c r="I31" s="9">
        <v>41136</v>
      </c>
      <c r="J31" s="21">
        <f>Table2[[#This Row],[Sale Date]] -Table2[[#This Row],[Listing Date]]</f>
        <v>75</v>
      </c>
    </row>
    <row r="32" spans="1:10" x14ac:dyDescent="0.2">
      <c r="A32" s="5">
        <v>66</v>
      </c>
      <c r="B32" s="4" t="s">
        <v>60</v>
      </c>
      <c r="C32" s="4" t="s">
        <v>49</v>
      </c>
      <c r="D32" s="4" t="s">
        <v>8</v>
      </c>
      <c r="E32" s="8">
        <v>335000</v>
      </c>
      <c r="F32" s="8">
        <v>330000</v>
      </c>
      <c r="G32" s="19">
        <f>(Table2[[#This Row],[Selling Price]]/Table2[[#This Row],[List Price]])</f>
        <v>0.9850746268656716</v>
      </c>
      <c r="H32" s="9">
        <v>41070</v>
      </c>
      <c r="I32" s="9">
        <v>41167</v>
      </c>
      <c r="J32" s="21">
        <f>Table2[[#This Row],[Sale Date]] -Table2[[#This Row],[Listing Date]]</f>
        <v>97</v>
      </c>
    </row>
    <row r="33" spans="1:10" x14ac:dyDescent="0.2">
      <c r="A33" s="5">
        <v>70</v>
      </c>
      <c r="B33" s="4" t="s">
        <v>61</v>
      </c>
      <c r="C33" s="4" t="s">
        <v>49</v>
      </c>
      <c r="D33" s="4" t="s">
        <v>12</v>
      </c>
      <c r="E33" s="8">
        <v>345670</v>
      </c>
      <c r="F33" s="8">
        <v>345000</v>
      </c>
      <c r="G33" s="19">
        <f>(Table2[[#This Row],[Selling Price]]/Table2[[#This Row],[List Price]])</f>
        <v>0.99806173518095298</v>
      </c>
      <c r="H33" s="9">
        <v>41080</v>
      </c>
      <c r="I33" s="9">
        <v>41182</v>
      </c>
      <c r="J33" s="21">
        <f>Table2[[#This Row],[Sale Date]] -Table2[[#This Row],[Listing Date]]</f>
        <v>102</v>
      </c>
    </row>
    <row r="34" spans="1:10" x14ac:dyDescent="0.2">
      <c r="A34" s="5">
        <v>78</v>
      </c>
      <c r="B34" s="4" t="s">
        <v>63</v>
      </c>
      <c r="C34" s="4" t="s">
        <v>49</v>
      </c>
      <c r="D34" s="4" t="s">
        <v>6</v>
      </c>
      <c r="E34" s="8">
        <v>400000</v>
      </c>
      <c r="F34" s="8">
        <v>400000</v>
      </c>
      <c r="G34" s="19">
        <f>(Table2[[#This Row],[Selling Price]]/Table2[[#This Row],[List Price]])</f>
        <v>1</v>
      </c>
      <c r="H34" s="9">
        <v>41090</v>
      </c>
      <c r="I34" s="9">
        <v>41105</v>
      </c>
      <c r="J34" s="21">
        <f>Table2[[#This Row],[Sale Date]] -Table2[[#This Row],[Listing Date]]</f>
        <v>15</v>
      </c>
    </row>
    <row r="35" spans="1:10" x14ac:dyDescent="0.2">
      <c r="A35" s="5">
        <v>80</v>
      </c>
      <c r="B35" s="4" t="s">
        <v>62</v>
      </c>
      <c r="C35" s="4" t="s">
        <v>49</v>
      </c>
      <c r="D35" s="4" t="s">
        <v>8</v>
      </c>
      <c r="E35" s="8">
        <v>380500</v>
      </c>
      <c r="F35" s="8">
        <v>365000</v>
      </c>
      <c r="G35" s="19">
        <f>(Table2[[#This Row],[Selling Price]]/Table2[[#This Row],[List Price]])</f>
        <v>0.95926412614980294</v>
      </c>
      <c r="H35" s="9">
        <v>41090</v>
      </c>
      <c r="I35" s="9">
        <v>41153</v>
      </c>
      <c r="J35" s="21">
        <f>Table2[[#This Row],[Sale Date]] -Table2[[#This Row],[Listing Date]]</f>
        <v>63</v>
      </c>
    </row>
    <row r="36" spans="1:10" x14ac:dyDescent="0.2">
      <c r="A36" s="5">
        <v>1</v>
      </c>
      <c r="B36" s="4" t="s">
        <v>15</v>
      </c>
      <c r="C36" s="4" t="s">
        <v>45</v>
      </c>
      <c r="D36" s="4" t="s">
        <v>12</v>
      </c>
      <c r="E36" s="8">
        <v>725000</v>
      </c>
      <c r="F36" s="8">
        <v>645250</v>
      </c>
      <c r="G36" s="19">
        <f>(Table2[[#This Row],[Selling Price]]/Table2[[#This Row],[List Price]])</f>
        <v>0.89</v>
      </c>
      <c r="H36" s="10">
        <v>41000</v>
      </c>
      <c r="I36" s="9">
        <v>41076</v>
      </c>
      <c r="J36" s="21">
        <f>Table2[[#This Row],[Sale Date]] -Table2[[#This Row],[Listing Date]]</f>
        <v>76</v>
      </c>
    </row>
    <row r="37" spans="1:10" x14ac:dyDescent="0.2">
      <c r="A37" s="5">
        <v>32</v>
      </c>
      <c r="B37" s="4" t="s">
        <v>25</v>
      </c>
      <c r="C37" s="4" t="s">
        <v>45</v>
      </c>
      <c r="D37" s="4" t="s">
        <v>14</v>
      </c>
      <c r="E37" s="8">
        <v>185500</v>
      </c>
      <c r="F37" s="8">
        <v>179000</v>
      </c>
      <c r="G37" s="19">
        <f>(Table2[[#This Row],[Selling Price]]/Table2[[#This Row],[List Price]])</f>
        <v>0.96495956873315369</v>
      </c>
      <c r="H37" s="9">
        <v>41030</v>
      </c>
      <c r="I37" s="9">
        <v>41066</v>
      </c>
      <c r="J37" s="21">
        <f>Table2[[#This Row],[Sale Date]] -Table2[[#This Row],[Listing Date]]</f>
        <v>36</v>
      </c>
    </row>
    <row r="38" spans="1:10" x14ac:dyDescent="0.2">
      <c r="A38" s="5">
        <v>34</v>
      </c>
      <c r="B38" s="4" t="s">
        <v>26</v>
      </c>
      <c r="C38" s="4" t="s">
        <v>45</v>
      </c>
      <c r="D38" s="4" t="s">
        <v>6</v>
      </c>
      <c r="E38" s="8">
        <v>410000</v>
      </c>
      <c r="F38" s="8">
        <v>397700</v>
      </c>
      <c r="G38" s="19">
        <f>(Table2[[#This Row],[Selling Price]]/Table2[[#This Row],[List Price]])</f>
        <v>0.97</v>
      </c>
      <c r="H38" s="9">
        <v>41030</v>
      </c>
      <c r="I38" s="9">
        <v>41086</v>
      </c>
      <c r="J38" s="21">
        <f>Table2[[#This Row],[Sale Date]] -Table2[[#This Row],[Listing Date]]</f>
        <v>56</v>
      </c>
    </row>
    <row r="39" spans="1:10" x14ac:dyDescent="0.2">
      <c r="A39" s="5">
        <v>35</v>
      </c>
      <c r="B39" s="4" t="s">
        <v>67</v>
      </c>
      <c r="C39" s="4" t="s">
        <v>45</v>
      </c>
      <c r="D39" s="4" t="s">
        <v>12</v>
      </c>
      <c r="E39" s="8">
        <v>560700</v>
      </c>
      <c r="F39" s="8">
        <v>550000</v>
      </c>
      <c r="G39" s="19">
        <f>(Table2[[#This Row],[Selling Price]]/Table2[[#This Row],[List Price]])</f>
        <v>0.98091671125378987</v>
      </c>
      <c r="H39" s="9">
        <v>41030</v>
      </c>
      <c r="I39" s="9">
        <v>41059</v>
      </c>
      <c r="J39" s="21">
        <f>Table2[[#This Row],[Sale Date]] -Table2[[#This Row],[Listing Date]]</f>
        <v>29</v>
      </c>
    </row>
    <row r="40" spans="1:10" x14ac:dyDescent="0.2">
      <c r="A40" s="5">
        <v>37</v>
      </c>
      <c r="B40" s="4" t="s">
        <v>27</v>
      </c>
      <c r="C40" s="4" t="s">
        <v>45</v>
      </c>
      <c r="D40" s="4" t="s">
        <v>10</v>
      </c>
      <c r="E40" s="8">
        <v>395000</v>
      </c>
      <c r="F40" s="8">
        <v>380000</v>
      </c>
      <c r="G40" s="19">
        <f>(Table2[[#This Row],[Selling Price]]/Table2[[#This Row],[List Price]])</f>
        <v>0.96202531645569622</v>
      </c>
      <c r="H40" s="9">
        <v>41034</v>
      </c>
      <c r="I40" s="9">
        <v>41106</v>
      </c>
      <c r="J40" s="21">
        <f>Table2[[#This Row],[Sale Date]] -Table2[[#This Row],[Listing Date]]</f>
        <v>72</v>
      </c>
    </row>
    <row r="41" spans="1:10" x14ac:dyDescent="0.2">
      <c r="A41" s="5">
        <v>46</v>
      </c>
      <c r="B41" s="4" t="s">
        <v>30</v>
      </c>
      <c r="C41" s="4" t="s">
        <v>45</v>
      </c>
      <c r="D41" s="4" t="s">
        <v>6</v>
      </c>
      <c r="E41" s="8">
        <v>650000</v>
      </c>
      <c r="F41" s="8">
        <v>598000</v>
      </c>
      <c r="G41" s="19">
        <f>(Table2[[#This Row],[Selling Price]]/Table2[[#This Row],[List Price]])</f>
        <v>0.92</v>
      </c>
      <c r="H41" s="9">
        <v>41044</v>
      </c>
      <c r="I41" s="9">
        <v>41069</v>
      </c>
      <c r="J41" s="21">
        <f>Table2[[#This Row],[Sale Date]] -Table2[[#This Row],[Listing Date]]</f>
        <v>25</v>
      </c>
    </row>
    <row r="42" spans="1:10" x14ac:dyDescent="0.2">
      <c r="A42" s="5">
        <v>56</v>
      </c>
      <c r="B42" s="4" t="s">
        <v>34</v>
      </c>
      <c r="C42" s="4" t="s">
        <v>45</v>
      </c>
      <c r="D42" s="4" t="s">
        <v>6</v>
      </c>
      <c r="E42" s="8">
        <v>475000</v>
      </c>
      <c r="F42" s="8">
        <v>450000</v>
      </c>
      <c r="G42" s="19">
        <f>(Table2[[#This Row],[Selling Price]]/Table2[[#This Row],[List Price]])</f>
        <v>0.94736842105263153</v>
      </c>
      <c r="H42" s="9">
        <v>41060</v>
      </c>
      <c r="I42" s="9">
        <v>41140</v>
      </c>
      <c r="J42" s="21">
        <f>Table2[[#This Row],[Sale Date]] -Table2[[#This Row],[Listing Date]]</f>
        <v>80</v>
      </c>
    </row>
    <row r="43" spans="1:10" x14ac:dyDescent="0.2">
      <c r="A43" s="5">
        <v>59</v>
      </c>
      <c r="B43" s="4" t="s">
        <v>35</v>
      </c>
      <c r="C43" s="4" t="s">
        <v>45</v>
      </c>
      <c r="D43" s="4" t="s">
        <v>11</v>
      </c>
      <c r="E43" s="8">
        <v>289900</v>
      </c>
      <c r="F43" s="8">
        <v>279000</v>
      </c>
      <c r="G43" s="19">
        <f>(Table2[[#This Row],[Selling Price]]/Table2[[#This Row],[List Price]])</f>
        <v>0.96240082787167991</v>
      </c>
      <c r="H43" s="9">
        <v>41060</v>
      </c>
      <c r="I43" s="9">
        <v>41061</v>
      </c>
      <c r="J43" s="21">
        <f>Table2[[#This Row],[Sale Date]] -Table2[[#This Row],[Listing Date]]</f>
        <v>1</v>
      </c>
    </row>
    <row r="44" spans="1:10" x14ac:dyDescent="0.2">
      <c r="A44" s="5">
        <v>68</v>
      </c>
      <c r="B44" s="4" t="s">
        <v>38</v>
      </c>
      <c r="C44" s="4" t="s">
        <v>45</v>
      </c>
      <c r="D44" s="4" t="s">
        <v>10</v>
      </c>
      <c r="E44" s="8">
        <v>275000</v>
      </c>
      <c r="F44" s="8">
        <v>264000</v>
      </c>
      <c r="G44" s="19">
        <f>(Table2[[#This Row],[Selling Price]]/Table2[[#This Row],[List Price]])</f>
        <v>0.96</v>
      </c>
      <c r="H44" s="9">
        <v>41073</v>
      </c>
      <c r="I44" s="9">
        <v>41111</v>
      </c>
      <c r="J44" s="21">
        <f>Table2[[#This Row],[Sale Date]] -Table2[[#This Row],[Listing Date]]</f>
        <v>38</v>
      </c>
    </row>
    <row r="45" spans="1:10" x14ac:dyDescent="0.2">
      <c r="A45" s="5">
        <v>71</v>
      </c>
      <c r="B45" s="4" t="s">
        <v>40</v>
      </c>
      <c r="C45" s="4" t="s">
        <v>45</v>
      </c>
      <c r="D45" s="4" t="s">
        <v>12</v>
      </c>
      <c r="E45" s="8">
        <v>254500</v>
      </c>
      <c r="F45" s="8">
        <v>236685</v>
      </c>
      <c r="G45" s="19">
        <f>(Table2[[#This Row],[Selling Price]]/Table2[[#This Row],[List Price]])</f>
        <v>0.93</v>
      </c>
      <c r="H45" s="9">
        <v>41083</v>
      </c>
      <c r="I45" s="9">
        <v>41173</v>
      </c>
      <c r="J45" s="21">
        <f>Table2[[#This Row],[Sale Date]] -Table2[[#This Row],[Listing Date]]</f>
        <v>90</v>
      </c>
    </row>
    <row r="46" spans="1:10" x14ac:dyDescent="0.2">
      <c r="A46" s="5">
        <v>73</v>
      </c>
      <c r="B46" s="4" t="s">
        <v>43</v>
      </c>
      <c r="C46" s="4" t="s">
        <v>45</v>
      </c>
      <c r="D46" s="4" t="s">
        <v>6</v>
      </c>
      <c r="E46" s="8">
        <v>555000</v>
      </c>
      <c r="F46" s="8">
        <v>565000</v>
      </c>
      <c r="G46" s="19">
        <f>(Table2[[#This Row],[Selling Price]]/Table2[[#This Row],[List Price]])</f>
        <v>1.0180180180180181</v>
      </c>
      <c r="H46" s="9">
        <v>41084</v>
      </c>
      <c r="I46" s="9">
        <v>41090</v>
      </c>
      <c r="J46" s="21">
        <f>Table2[[#This Row],[Sale Date]] -Table2[[#This Row],[Listing Date]]</f>
        <v>6</v>
      </c>
    </row>
    <row r="47" spans="1:10" x14ac:dyDescent="0.2">
      <c r="A47" s="5">
        <v>81</v>
      </c>
      <c r="B47" s="4" t="s">
        <v>42</v>
      </c>
      <c r="C47" s="4" t="s">
        <v>45</v>
      </c>
      <c r="D47" s="4" t="s">
        <v>14</v>
      </c>
      <c r="E47" s="8">
        <v>245900</v>
      </c>
      <c r="F47" s="8">
        <v>233605</v>
      </c>
      <c r="G47" s="19">
        <f>(Table2[[#This Row],[Selling Price]]/Table2[[#This Row],[List Price]])</f>
        <v>0.95</v>
      </c>
      <c r="H47" s="9">
        <v>41090</v>
      </c>
      <c r="I47" s="9">
        <v>41137</v>
      </c>
      <c r="J47" s="21">
        <f>Table2[[#This Row],[Sale Date]] -Table2[[#This Row],[Listing Date]]</f>
        <v>47</v>
      </c>
    </row>
    <row r="48" spans="1:10" x14ac:dyDescent="0.2">
      <c r="A48" s="5">
        <v>18</v>
      </c>
      <c r="B48" s="4" t="s">
        <v>78</v>
      </c>
      <c r="C48" s="4" t="s">
        <v>71</v>
      </c>
      <c r="D48" s="4" t="s">
        <v>12</v>
      </c>
      <c r="E48" s="8">
        <v>300000</v>
      </c>
      <c r="F48" s="8">
        <v>300000</v>
      </c>
      <c r="G48" s="19">
        <f>(Table2[[#This Row],[Selling Price]]/Table2[[#This Row],[List Price]])</f>
        <v>1</v>
      </c>
      <c r="H48" s="9">
        <v>41017</v>
      </c>
      <c r="I48" s="9">
        <v>41029</v>
      </c>
      <c r="J48" s="21">
        <f>Table2[[#This Row],[Sale Date]] -Table2[[#This Row],[Listing Date]]</f>
        <v>12</v>
      </c>
    </row>
    <row r="49" spans="1:10" x14ac:dyDescent="0.2">
      <c r="A49" s="5">
        <v>22</v>
      </c>
      <c r="B49" s="4" t="s">
        <v>80</v>
      </c>
      <c r="C49" s="4" t="s">
        <v>71</v>
      </c>
      <c r="D49" s="4" t="s">
        <v>10</v>
      </c>
      <c r="E49" s="8">
        <v>325000</v>
      </c>
      <c r="F49" s="8">
        <v>320000</v>
      </c>
      <c r="G49" s="19">
        <f>(Table2[[#This Row],[Selling Price]]/Table2[[#This Row],[List Price]])</f>
        <v>0.98461538461538467</v>
      </c>
      <c r="H49" s="9">
        <v>41027</v>
      </c>
      <c r="I49" s="9">
        <v>41057</v>
      </c>
      <c r="J49" s="21">
        <f>Table2[[#This Row],[Sale Date]] -Table2[[#This Row],[Listing Date]]</f>
        <v>30</v>
      </c>
    </row>
    <row r="50" spans="1:10" x14ac:dyDescent="0.2">
      <c r="A50" s="5">
        <v>23</v>
      </c>
      <c r="B50" s="4" t="s">
        <v>81</v>
      </c>
      <c r="C50" s="4" t="s">
        <v>71</v>
      </c>
      <c r="D50" s="4" t="s">
        <v>7</v>
      </c>
      <c r="E50" s="8">
        <v>285750</v>
      </c>
      <c r="F50" s="8">
        <v>300000</v>
      </c>
      <c r="G50" s="19">
        <f>(Table2[[#This Row],[Selling Price]]/Table2[[#This Row],[List Price]])</f>
        <v>1.0498687664041995</v>
      </c>
      <c r="H50" s="9">
        <v>41027</v>
      </c>
      <c r="I50" s="9">
        <v>41063</v>
      </c>
      <c r="J50" s="21">
        <f>Table2[[#This Row],[Sale Date]] -Table2[[#This Row],[Listing Date]]</f>
        <v>36</v>
      </c>
    </row>
    <row r="51" spans="1:10" x14ac:dyDescent="0.2">
      <c r="A51" s="5">
        <v>26</v>
      </c>
      <c r="B51" s="4" t="s">
        <v>82</v>
      </c>
      <c r="C51" s="4" t="s">
        <v>71</v>
      </c>
      <c r="D51" s="4" t="s">
        <v>10</v>
      </c>
      <c r="E51" s="8">
        <v>515000</v>
      </c>
      <c r="F51" s="8">
        <v>485750</v>
      </c>
      <c r="G51" s="19">
        <f>(Table2[[#This Row],[Selling Price]]/Table2[[#This Row],[List Price]])</f>
        <v>0.94320388349514561</v>
      </c>
      <c r="H51" s="9">
        <v>41028</v>
      </c>
      <c r="I51" s="9">
        <v>41146</v>
      </c>
      <c r="J51" s="21">
        <f>Table2[[#This Row],[Sale Date]] -Table2[[#This Row],[Listing Date]]</f>
        <v>118</v>
      </c>
    </row>
    <row r="52" spans="1:10" x14ac:dyDescent="0.2">
      <c r="A52" s="5">
        <v>28</v>
      </c>
      <c r="B52" s="4" t="s">
        <v>83</v>
      </c>
      <c r="C52" s="4" t="s">
        <v>71</v>
      </c>
      <c r="D52" s="4" t="s">
        <v>12</v>
      </c>
      <c r="E52" s="8">
        <v>450000</v>
      </c>
      <c r="F52" s="8">
        <v>400000</v>
      </c>
      <c r="G52" s="19">
        <f>(Table2[[#This Row],[Selling Price]]/Table2[[#This Row],[List Price]])</f>
        <v>0.88888888888888884</v>
      </c>
      <c r="H52" s="9">
        <v>41029</v>
      </c>
      <c r="I52" s="9">
        <v>41183</v>
      </c>
      <c r="J52" s="21">
        <f>Table2[[#This Row],[Sale Date]] -Table2[[#This Row],[Listing Date]]</f>
        <v>154</v>
      </c>
    </row>
    <row r="53" spans="1:10" x14ac:dyDescent="0.2">
      <c r="A53" s="5">
        <v>29</v>
      </c>
      <c r="B53" s="4" t="s">
        <v>84</v>
      </c>
      <c r="C53" s="4" t="s">
        <v>71</v>
      </c>
      <c r="D53" s="4" t="s">
        <v>9</v>
      </c>
      <c r="E53" s="8">
        <v>310000</v>
      </c>
      <c r="F53" s="8">
        <v>300000</v>
      </c>
      <c r="G53" s="19">
        <f>(Table2[[#This Row],[Selling Price]]/Table2[[#This Row],[List Price]])</f>
        <v>0.967741935483871</v>
      </c>
      <c r="H53" s="9">
        <v>41029</v>
      </c>
      <c r="I53" s="9">
        <v>41091</v>
      </c>
      <c r="J53" s="21">
        <f>Table2[[#This Row],[Sale Date]] -Table2[[#This Row],[Listing Date]]</f>
        <v>62</v>
      </c>
    </row>
    <row r="54" spans="1:10" x14ac:dyDescent="0.2">
      <c r="A54" s="5">
        <v>31</v>
      </c>
      <c r="B54" s="4" t="s">
        <v>86</v>
      </c>
      <c r="C54" s="4" t="s">
        <v>71</v>
      </c>
      <c r="D54" s="4" t="s">
        <v>9</v>
      </c>
      <c r="E54" s="8">
        <v>375500</v>
      </c>
      <c r="F54" s="8">
        <v>375500</v>
      </c>
      <c r="G54" s="19">
        <f>(Table2[[#This Row],[Selling Price]]/Table2[[#This Row],[List Price]])</f>
        <v>1</v>
      </c>
      <c r="H54" s="9">
        <v>41030</v>
      </c>
      <c r="I54" s="9">
        <v>41034</v>
      </c>
      <c r="J54" s="21">
        <f>Table2[[#This Row],[Sale Date]] -Table2[[#This Row],[Listing Date]]</f>
        <v>4</v>
      </c>
    </row>
    <row r="55" spans="1:10" x14ac:dyDescent="0.2">
      <c r="A55" s="5">
        <v>33</v>
      </c>
      <c r="B55" s="4" t="s">
        <v>85</v>
      </c>
      <c r="C55" s="4" t="s">
        <v>71</v>
      </c>
      <c r="D55" s="4" t="s">
        <v>8</v>
      </c>
      <c r="E55" s="8">
        <v>395000</v>
      </c>
      <c r="F55" s="8">
        <v>375000</v>
      </c>
      <c r="G55" s="19">
        <f>(Table2[[#This Row],[Selling Price]]/Table2[[#This Row],[List Price]])</f>
        <v>0.94936708860759489</v>
      </c>
      <c r="H55" s="9">
        <v>41030</v>
      </c>
      <c r="I55" s="9">
        <v>41106</v>
      </c>
      <c r="J55" s="21">
        <f>Table2[[#This Row],[Sale Date]] -Table2[[#This Row],[Listing Date]]</f>
        <v>76</v>
      </c>
    </row>
    <row r="56" spans="1:10" x14ac:dyDescent="0.2">
      <c r="A56" s="5">
        <v>38</v>
      </c>
      <c r="B56" s="4" t="s">
        <v>87</v>
      </c>
      <c r="C56" s="4" t="s">
        <v>71</v>
      </c>
      <c r="D56" s="4" t="s">
        <v>14</v>
      </c>
      <c r="E56" s="8">
        <v>475000</v>
      </c>
      <c r="F56" s="8">
        <v>425250</v>
      </c>
      <c r="G56" s="19">
        <f>(Table2[[#This Row],[Selling Price]]/Table2[[#This Row],[List Price]])</f>
        <v>0.89526315789473687</v>
      </c>
      <c r="H56" s="9">
        <v>41034</v>
      </c>
      <c r="I56" s="9">
        <v>41175</v>
      </c>
      <c r="J56" s="21">
        <f>Table2[[#This Row],[Sale Date]] -Table2[[#This Row],[Listing Date]]</f>
        <v>141</v>
      </c>
    </row>
    <row r="57" spans="1:10" x14ac:dyDescent="0.2">
      <c r="A57" s="5">
        <v>41</v>
      </c>
      <c r="B57" s="4" t="s">
        <v>88</v>
      </c>
      <c r="C57" s="4" t="s">
        <v>71</v>
      </c>
      <c r="D57" s="4" t="s">
        <v>9</v>
      </c>
      <c r="E57" s="8">
        <v>500000</v>
      </c>
      <c r="F57" s="8">
        <v>425000</v>
      </c>
      <c r="G57" s="19">
        <f>(Table2[[#This Row],[Selling Price]]/Table2[[#This Row],[List Price]])</f>
        <v>0.85</v>
      </c>
      <c r="H57" s="9">
        <v>41034</v>
      </c>
      <c r="I57" s="9">
        <v>41228</v>
      </c>
      <c r="J57" s="21">
        <f>Table2[[#This Row],[Sale Date]] -Table2[[#This Row],[Listing Date]]</f>
        <v>194</v>
      </c>
    </row>
    <row r="58" spans="1:10" x14ac:dyDescent="0.2">
      <c r="A58" s="5">
        <v>42</v>
      </c>
      <c r="B58" s="4" t="s">
        <v>89</v>
      </c>
      <c r="C58" s="4" t="s">
        <v>71</v>
      </c>
      <c r="D58" s="4" t="s">
        <v>7</v>
      </c>
      <c r="E58" s="8">
        <v>460750</v>
      </c>
      <c r="F58" s="8">
        <v>435500</v>
      </c>
      <c r="G58" s="19">
        <f>(Table2[[#This Row],[Selling Price]]/Table2[[#This Row],[List Price]])</f>
        <v>0.94519804666304941</v>
      </c>
      <c r="H58" s="9">
        <v>41034</v>
      </c>
      <c r="I58" s="9">
        <v>41214</v>
      </c>
      <c r="J58" s="21">
        <f>Table2[[#This Row],[Sale Date]] -Table2[[#This Row],[Listing Date]]</f>
        <v>180</v>
      </c>
    </row>
    <row r="59" spans="1:10" x14ac:dyDescent="0.2">
      <c r="A59" s="5">
        <v>47</v>
      </c>
      <c r="B59" s="4" t="s">
        <v>90</v>
      </c>
      <c r="C59" s="4" t="s">
        <v>71</v>
      </c>
      <c r="D59" s="4" t="s">
        <v>11</v>
      </c>
      <c r="E59" s="8">
        <v>325000</v>
      </c>
      <c r="F59" s="8">
        <v>325000</v>
      </c>
      <c r="G59" s="19">
        <f>(Table2[[#This Row],[Selling Price]]/Table2[[#This Row],[List Price]])</f>
        <v>1</v>
      </c>
      <c r="H59" s="9">
        <v>41047</v>
      </c>
      <c r="I59" s="9">
        <v>41060</v>
      </c>
      <c r="J59" s="21">
        <f>Table2[[#This Row],[Sale Date]] -Table2[[#This Row],[Listing Date]]</f>
        <v>13</v>
      </c>
    </row>
    <row r="60" spans="1:10" x14ac:dyDescent="0.2">
      <c r="A60" s="5">
        <v>51</v>
      </c>
      <c r="B60" s="4" t="s">
        <v>91</v>
      </c>
      <c r="C60" s="4" t="s">
        <v>71</v>
      </c>
      <c r="D60" s="4" t="s">
        <v>13</v>
      </c>
      <c r="E60" s="8">
        <v>345000</v>
      </c>
      <c r="F60" s="8">
        <v>335000</v>
      </c>
      <c r="G60" s="19">
        <f>(Table2[[#This Row],[Selling Price]]/Table2[[#This Row],[List Price]])</f>
        <v>0.97101449275362317</v>
      </c>
      <c r="H60" s="9">
        <v>41052</v>
      </c>
      <c r="I60" s="9">
        <v>41083</v>
      </c>
      <c r="J60" s="21">
        <f>Table2[[#This Row],[Sale Date]] -Table2[[#This Row],[Listing Date]]</f>
        <v>31</v>
      </c>
    </row>
    <row r="61" spans="1:10" x14ac:dyDescent="0.2">
      <c r="A61" s="5">
        <v>52</v>
      </c>
      <c r="B61" s="4" t="s">
        <v>92</v>
      </c>
      <c r="C61" s="4" t="s">
        <v>71</v>
      </c>
      <c r="D61" s="4" t="s">
        <v>13</v>
      </c>
      <c r="E61" s="8">
        <v>375000</v>
      </c>
      <c r="F61" s="8">
        <v>330000</v>
      </c>
      <c r="G61" s="19">
        <f>(Table2[[#This Row],[Selling Price]]/Table2[[#This Row],[List Price]])</f>
        <v>0.88</v>
      </c>
      <c r="H61" s="9">
        <v>41055</v>
      </c>
      <c r="I61" s="9">
        <v>41151</v>
      </c>
      <c r="J61" s="21">
        <f>Table2[[#This Row],[Sale Date]] -Table2[[#This Row],[Listing Date]]</f>
        <v>96</v>
      </c>
    </row>
    <row r="62" spans="1:10" x14ac:dyDescent="0.2">
      <c r="A62" s="5">
        <v>54</v>
      </c>
      <c r="B62" s="4" t="s">
        <v>93</v>
      </c>
      <c r="C62" s="4" t="s">
        <v>71</v>
      </c>
      <c r="D62" s="4" t="s">
        <v>13</v>
      </c>
      <c r="E62" s="8">
        <v>450000</v>
      </c>
      <c r="F62" s="8">
        <v>400000</v>
      </c>
      <c r="G62" s="19">
        <f>(Table2[[#This Row],[Selling Price]]/Table2[[#This Row],[List Price]])</f>
        <v>0.88888888888888884</v>
      </c>
      <c r="H62" s="9">
        <v>41057</v>
      </c>
      <c r="I62" s="9">
        <v>41136</v>
      </c>
      <c r="J62" s="21">
        <f>Table2[[#This Row],[Sale Date]] -Table2[[#This Row],[Listing Date]]</f>
        <v>79</v>
      </c>
    </row>
    <row r="63" spans="1:10" x14ac:dyDescent="0.2">
      <c r="A63" s="5">
        <v>57</v>
      </c>
      <c r="B63" s="4" t="s">
        <v>94</v>
      </c>
      <c r="C63" s="4" t="s">
        <v>71</v>
      </c>
      <c r="D63" s="4" t="s">
        <v>11</v>
      </c>
      <c r="E63" s="8">
        <v>400000</v>
      </c>
      <c r="F63" s="8">
        <v>375000</v>
      </c>
      <c r="G63" s="19">
        <f>(Table2[[#This Row],[Selling Price]]/Table2[[#This Row],[List Price]])</f>
        <v>0.9375</v>
      </c>
      <c r="H63" s="9">
        <v>41060</v>
      </c>
      <c r="I63" s="9">
        <v>41105</v>
      </c>
      <c r="J63" s="21">
        <f>Table2[[#This Row],[Sale Date]] -Table2[[#This Row],[Listing Date]]</f>
        <v>45</v>
      </c>
    </row>
    <row r="64" spans="1:10" x14ac:dyDescent="0.2">
      <c r="A64" s="5">
        <v>62</v>
      </c>
      <c r="B64" s="4" t="s">
        <v>95</v>
      </c>
      <c r="C64" s="4" t="s">
        <v>71</v>
      </c>
      <c r="D64" s="4" t="s">
        <v>58</v>
      </c>
      <c r="E64" s="8">
        <v>399000</v>
      </c>
      <c r="F64" s="8">
        <v>350000</v>
      </c>
      <c r="G64" s="19">
        <f>(Table2[[#This Row],[Selling Price]]/Table2[[#This Row],[List Price]])</f>
        <v>0.8771929824561403</v>
      </c>
      <c r="H64" s="9">
        <v>41062</v>
      </c>
      <c r="I64" s="9">
        <v>41243</v>
      </c>
      <c r="J64" s="21">
        <f>Table2[[#This Row],[Sale Date]] -Table2[[#This Row],[Listing Date]]</f>
        <v>181</v>
      </c>
    </row>
    <row r="65" spans="1:10" x14ac:dyDescent="0.2">
      <c r="A65" s="5">
        <v>63</v>
      </c>
      <c r="B65" s="4" t="s">
        <v>96</v>
      </c>
      <c r="C65" s="4" t="s">
        <v>71</v>
      </c>
      <c r="D65" s="4" t="s">
        <v>6</v>
      </c>
      <c r="E65" s="8">
        <v>410000</v>
      </c>
      <c r="F65" s="8">
        <v>350750</v>
      </c>
      <c r="G65" s="19">
        <f>(Table2[[#This Row],[Selling Price]]/Table2[[#This Row],[List Price]])</f>
        <v>0.85548780487804876</v>
      </c>
      <c r="H65" s="9">
        <v>41063</v>
      </c>
      <c r="I65" s="9">
        <v>41197</v>
      </c>
      <c r="J65" s="21">
        <f>Table2[[#This Row],[Sale Date]] -Table2[[#This Row],[Listing Date]]</f>
        <v>134</v>
      </c>
    </row>
    <row r="66" spans="1:10" x14ac:dyDescent="0.2">
      <c r="A66" s="5">
        <v>64</v>
      </c>
      <c r="B66" s="4" t="s">
        <v>97</v>
      </c>
      <c r="C66" s="4" t="s">
        <v>71</v>
      </c>
      <c r="D66" s="4" t="s">
        <v>14</v>
      </c>
      <c r="E66" s="8">
        <v>285750</v>
      </c>
      <c r="F66" s="8">
        <v>300000</v>
      </c>
      <c r="G66" s="19">
        <f>(Table2[[#This Row],[Selling Price]]/Table2[[#This Row],[List Price]])</f>
        <v>1.0498687664041995</v>
      </c>
      <c r="H66" s="9">
        <v>41065</v>
      </c>
      <c r="I66" s="9">
        <v>41091</v>
      </c>
      <c r="J66" s="21">
        <f>Table2[[#This Row],[Sale Date]] -Table2[[#This Row],[Listing Date]]</f>
        <v>26</v>
      </c>
    </row>
    <row r="67" spans="1:10" x14ac:dyDescent="0.2">
      <c r="A67" s="5">
        <v>67</v>
      </c>
      <c r="B67" s="4" t="s">
        <v>98</v>
      </c>
      <c r="C67" s="4" t="s">
        <v>71</v>
      </c>
      <c r="D67" s="4" t="s">
        <v>7</v>
      </c>
      <c r="E67" s="8">
        <v>250000</v>
      </c>
      <c r="F67" s="8">
        <v>275000</v>
      </c>
      <c r="G67" s="19">
        <f>(Table2[[#This Row],[Selling Price]]/Table2[[#This Row],[List Price]])</f>
        <v>1.1000000000000001</v>
      </c>
      <c r="H67" s="9">
        <v>41072</v>
      </c>
      <c r="I67" s="9">
        <v>41085</v>
      </c>
      <c r="J67" s="21">
        <f>Table2[[#This Row],[Sale Date]] -Table2[[#This Row],[Listing Date]]</f>
        <v>13</v>
      </c>
    </row>
    <row r="68" spans="1:10" x14ac:dyDescent="0.2">
      <c r="A68" s="5">
        <v>72</v>
      </c>
      <c r="B68" s="4" t="s">
        <v>99</v>
      </c>
      <c r="C68" s="4" t="s">
        <v>71</v>
      </c>
      <c r="D68" s="4" t="s">
        <v>11</v>
      </c>
      <c r="E68" s="8">
        <v>300000</v>
      </c>
      <c r="F68" s="8">
        <v>250000</v>
      </c>
      <c r="G68" s="19">
        <f>(Table2[[#This Row],[Selling Price]]/Table2[[#This Row],[List Price]])</f>
        <v>0.83333333333333337</v>
      </c>
      <c r="H68" s="9">
        <v>41083</v>
      </c>
      <c r="I68" s="9">
        <v>41215</v>
      </c>
      <c r="J68" s="21">
        <f>Table2[[#This Row],[Sale Date]] -Table2[[#This Row],[Listing Date]]</f>
        <v>132</v>
      </c>
    </row>
    <row r="69" spans="1:10" x14ac:dyDescent="0.2">
      <c r="A69" s="5">
        <v>74</v>
      </c>
      <c r="B69" s="4" t="s">
        <v>100</v>
      </c>
      <c r="C69" s="4" t="s">
        <v>71</v>
      </c>
      <c r="D69" s="4" t="s">
        <v>13</v>
      </c>
      <c r="E69" s="8">
        <v>275900</v>
      </c>
      <c r="F69" s="8">
        <v>250000</v>
      </c>
      <c r="G69" s="19">
        <f>(Table2[[#This Row],[Selling Price]]/Table2[[#This Row],[List Price]])</f>
        <v>0.90612540775643347</v>
      </c>
      <c r="H69" s="9">
        <v>41084</v>
      </c>
      <c r="I69" s="9">
        <v>41136</v>
      </c>
      <c r="J69" s="21">
        <f>Table2[[#This Row],[Sale Date]] -Table2[[#This Row],[Listing Date]]</f>
        <v>52</v>
      </c>
    </row>
    <row r="70" spans="1:10" x14ac:dyDescent="0.2">
      <c r="A70" s="5">
        <v>77</v>
      </c>
      <c r="B70" s="4" t="s">
        <v>101</v>
      </c>
      <c r="C70" s="4" t="s">
        <v>71</v>
      </c>
      <c r="D70" s="4" t="s">
        <v>9</v>
      </c>
      <c r="E70" s="8">
        <v>299999</v>
      </c>
      <c r="F70" s="8">
        <v>280000</v>
      </c>
      <c r="G70" s="19">
        <f>(Table2[[#This Row],[Selling Price]]/Table2[[#This Row],[List Price]])</f>
        <v>0.9333364444548149</v>
      </c>
      <c r="H70" s="9">
        <v>41089</v>
      </c>
      <c r="I70" s="9">
        <v>41182</v>
      </c>
      <c r="J70" s="21">
        <f>Table2[[#This Row],[Sale Date]] -Table2[[#This Row],[Listing Date]]</f>
        <v>93</v>
      </c>
    </row>
    <row r="71" spans="1:10" x14ac:dyDescent="0.2">
      <c r="A71" s="5">
        <v>79</v>
      </c>
      <c r="B71" s="4" t="s">
        <v>102</v>
      </c>
      <c r="C71" s="4" t="s">
        <v>71</v>
      </c>
      <c r="D71" s="4" t="s">
        <v>9</v>
      </c>
      <c r="E71" s="8">
        <v>339999</v>
      </c>
      <c r="F71" s="8">
        <v>310000</v>
      </c>
      <c r="G71" s="19">
        <f>(Table2[[#This Row],[Selling Price]]/Table2[[#This Row],[List Price]])</f>
        <v>0.91176738755113984</v>
      </c>
      <c r="H71" s="9">
        <v>41090</v>
      </c>
      <c r="I71" s="9">
        <v>41183</v>
      </c>
      <c r="J71" s="21">
        <f>Table2[[#This Row],[Sale Date]] -Table2[[#This Row],[Listing Date]]</f>
        <v>93</v>
      </c>
    </row>
    <row r="72" spans="1:10" x14ac:dyDescent="0.2">
      <c r="A72" s="5">
        <v>4</v>
      </c>
      <c r="B72" s="4" t="s">
        <v>73</v>
      </c>
      <c r="C72" s="4" t="s">
        <v>46</v>
      </c>
      <c r="D72" s="4" t="s">
        <v>10</v>
      </c>
      <c r="E72" s="8">
        <v>215800</v>
      </c>
      <c r="F72" s="8">
        <v>200000</v>
      </c>
      <c r="G72" s="19">
        <f>(Table2[[#This Row],[Selling Price]]/Table2[[#This Row],[List Price]])</f>
        <v>0.92678405931417984</v>
      </c>
      <c r="H72" s="10">
        <v>41000</v>
      </c>
      <c r="I72" s="9">
        <v>41054</v>
      </c>
      <c r="J72" s="21">
        <f>Table2[[#This Row],[Sale Date]] -Table2[[#This Row],[Listing Date]]</f>
        <v>54</v>
      </c>
    </row>
    <row r="73" spans="1:10" x14ac:dyDescent="0.2">
      <c r="A73" s="5">
        <v>7</v>
      </c>
      <c r="B73" s="4" t="s">
        <v>74</v>
      </c>
      <c r="C73" s="4" t="s">
        <v>46</v>
      </c>
      <c r="D73" s="4" t="s">
        <v>10</v>
      </c>
      <c r="E73" s="8">
        <v>300000</v>
      </c>
      <c r="F73" s="8">
        <v>290000</v>
      </c>
      <c r="G73" s="19">
        <f>(Table2[[#This Row],[Selling Price]]/Table2[[#This Row],[List Price]])</f>
        <v>0.96666666666666667</v>
      </c>
      <c r="H73" s="9">
        <v>41002</v>
      </c>
      <c r="I73" s="9">
        <v>41061</v>
      </c>
      <c r="J73" s="21">
        <f>Table2[[#This Row],[Sale Date]] -Table2[[#This Row],[Listing Date]]</f>
        <v>59</v>
      </c>
    </row>
    <row r="74" spans="1:10" x14ac:dyDescent="0.2">
      <c r="A74" s="5">
        <v>10</v>
      </c>
      <c r="B74" s="4" t="s">
        <v>18</v>
      </c>
      <c r="C74" s="4" t="s">
        <v>46</v>
      </c>
      <c r="D74" s="4" t="s">
        <v>7</v>
      </c>
      <c r="E74" s="8">
        <v>165000</v>
      </c>
      <c r="F74" s="8">
        <v>156750</v>
      </c>
      <c r="G74" s="19">
        <f>(Table2[[#This Row],[Selling Price]]/Table2[[#This Row],[List Price]])</f>
        <v>0.95</v>
      </c>
      <c r="H74" s="9">
        <v>41011</v>
      </c>
      <c r="I74" s="9">
        <v>41072</v>
      </c>
      <c r="J74" s="21">
        <f>Table2[[#This Row],[Sale Date]] -Table2[[#This Row],[Listing Date]]</f>
        <v>61</v>
      </c>
    </row>
    <row r="75" spans="1:10" x14ac:dyDescent="0.2">
      <c r="A75" s="5">
        <v>13</v>
      </c>
      <c r="B75" s="4" t="s">
        <v>19</v>
      </c>
      <c r="C75" s="4" t="s">
        <v>46</v>
      </c>
      <c r="D75" s="4" t="s">
        <v>8</v>
      </c>
      <c r="E75" s="8">
        <v>110000</v>
      </c>
      <c r="F75" s="8">
        <v>106000</v>
      </c>
      <c r="G75" s="19">
        <f>(Table2[[#This Row],[Selling Price]]/Table2[[#This Row],[List Price]])</f>
        <v>0.96363636363636362</v>
      </c>
      <c r="H75" s="9">
        <v>41011</v>
      </c>
      <c r="I75" s="9">
        <v>41093</v>
      </c>
      <c r="J75" s="21">
        <f>Table2[[#This Row],[Sale Date]] -Table2[[#This Row],[Listing Date]]</f>
        <v>82</v>
      </c>
    </row>
    <row r="76" spans="1:10" x14ac:dyDescent="0.2">
      <c r="A76" s="5">
        <v>21</v>
      </c>
      <c r="B76" s="4" t="s">
        <v>79</v>
      </c>
      <c r="C76" s="4" t="s">
        <v>46</v>
      </c>
      <c r="D76" s="4" t="s">
        <v>12</v>
      </c>
      <c r="E76" s="8">
        <v>325000</v>
      </c>
      <c r="F76" s="8">
        <v>302250</v>
      </c>
      <c r="G76" s="19">
        <f>(Table2[[#This Row],[Selling Price]]/Table2[[#This Row],[List Price]])</f>
        <v>0.93</v>
      </c>
      <c r="H76" s="9">
        <v>41027</v>
      </c>
      <c r="I76" s="9">
        <v>41061</v>
      </c>
      <c r="J76" s="21">
        <f>Table2[[#This Row],[Sale Date]] -Table2[[#This Row],[Listing Date]]</f>
        <v>34</v>
      </c>
    </row>
    <row r="77" spans="1:10" x14ac:dyDescent="0.2">
      <c r="A77" s="5">
        <v>30</v>
      </c>
      <c r="B77" s="4" t="s">
        <v>24</v>
      </c>
      <c r="C77" s="4" t="s">
        <v>46</v>
      </c>
      <c r="D77" s="4" t="s">
        <v>12</v>
      </c>
      <c r="E77" s="8">
        <v>250000</v>
      </c>
      <c r="F77" s="8">
        <v>255000</v>
      </c>
      <c r="G77" s="19">
        <f>(Table2[[#This Row],[Selling Price]]/Table2[[#This Row],[List Price]])</f>
        <v>1.02</v>
      </c>
      <c r="H77" s="9">
        <v>41030</v>
      </c>
      <c r="I77" s="9">
        <v>41078</v>
      </c>
      <c r="J77" s="21">
        <f>Table2[[#This Row],[Sale Date]] -Table2[[#This Row],[Listing Date]]</f>
        <v>48</v>
      </c>
    </row>
    <row r="78" spans="1:10" x14ac:dyDescent="0.2">
      <c r="A78" s="5">
        <v>39</v>
      </c>
      <c r="B78" s="4" t="s">
        <v>28</v>
      </c>
      <c r="C78" s="4" t="s">
        <v>46</v>
      </c>
      <c r="D78" s="4" t="s">
        <v>12</v>
      </c>
      <c r="E78" s="8">
        <v>450000</v>
      </c>
      <c r="F78" s="8">
        <v>382500</v>
      </c>
      <c r="G78" s="19">
        <f>(Table2[[#This Row],[Selling Price]]/Table2[[#This Row],[List Price]])</f>
        <v>0.85</v>
      </c>
      <c r="H78" s="9">
        <v>41034</v>
      </c>
      <c r="I78" s="9">
        <v>41076</v>
      </c>
      <c r="J78" s="21">
        <f>Table2[[#This Row],[Sale Date]] -Table2[[#This Row],[Listing Date]]</f>
        <v>42</v>
      </c>
    </row>
    <row r="79" spans="1:10" x14ac:dyDescent="0.2">
      <c r="A79" s="5">
        <v>49</v>
      </c>
      <c r="B79" s="4" t="s">
        <v>69</v>
      </c>
      <c r="C79" s="4" t="s">
        <v>46</v>
      </c>
      <c r="D79" s="4" t="s">
        <v>6</v>
      </c>
      <c r="E79" s="8">
        <v>180000</v>
      </c>
      <c r="F79" s="8">
        <v>175000</v>
      </c>
      <c r="G79" s="19">
        <f>(Table2[[#This Row],[Selling Price]]/Table2[[#This Row],[List Price]])</f>
        <v>0.97222222222222221</v>
      </c>
      <c r="H79" s="9">
        <v>41052</v>
      </c>
      <c r="I79" s="9">
        <v>41105</v>
      </c>
      <c r="J79" s="21">
        <f>Table2[[#This Row],[Sale Date]] -Table2[[#This Row],[Listing Date]]</f>
        <v>53</v>
      </c>
    </row>
    <row r="80" spans="1:10" x14ac:dyDescent="0.2">
      <c r="A80" s="5">
        <v>53</v>
      </c>
      <c r="B80" s="4" t="s">
        <v>33</v>
      </c>
      <c r="C80" s="4" t="s">
        <v>46</v>
      </c>
      <c r="D80" s="4" t="s">
        <v>8</v>
      </c>
      <c r="E80" s="8">
        <v>215000</v>
      </c>
      <c r="F80" s="8">
        <v>195000</v>
      </c>
      <c r="G80" s="19">
        <f>(Table2[[#This Row],[Selling Price]]/Table2[[#This Row],[List Price]])</f>
        <v>0.90697674418604646</v>
      </c>
      <c r="H80" s="9">
        <v>41057</v>
      </c>
      <c r="I80" s="9">
        <v>41078</v>
      </c>
      <c r="J80" s="21">
        <f>Table2[[#This Row],[Sale Date]] -Table2[[#This Row],[Listing Date]]</f>
        <v>21</v>
      </c>
    </row>
    <row r="81" spans="1:10" x14ac:dyDescent="0.2">
      <c r="A81" s="5">
        <v>61</v>
      </c>
      <c r="B81" s="4" t="s">
        <v>36</v>
      </c>
      <c r="C81" s="4" t="s">
        <v>46</v>
      </c>
      <c r="D81" s="4" t="s">
        <v>13</v>
      </c>
      <c r="E81" s="8">
        <v>259900</v>
      </c>
      <c r="F81" s="8">
        <v>246905</v>
      </c>
      <c r="G81" s="19">
        <f>(Table2[[#This Row],[Selling Price]]/Table2[[#This Row],[List Price]])</f>
        <v>0.95</v>
      </c>
      <c r="H81" s="9">
        <v>41062</v>
      </c>
      <c r="I81" s="9">
        <v>41154</v>
      </c>
      <c r="J81" s="21">
        <f>Table2[[#This Row],[Sale Date]] -Table2[[#This Row],[Listing Date]]</f>
        <v>92</v>
      </c>
    </row>
    <row r="82" spans="1:10" x14ac:dyDescent="0.2">
      <c r="A82" s="5">
        <v>76</v>
      </c>
      <c r="B82" s="4" t="s">
        <v>41</v>
      </c>
      <c r="C82" s="4" t="s">
        <v>46</v>
      </c>
      <c r="D82" s="4" t="s">
        <v>13</v>
      </c>
      <c r="E82" s="8">
        <v>165900</v>
      </c>
      <c r="F82" s="8">
        <v>159264</v>
      </c>
      <c r="G82" s="19">
        <f>(Table2[[#This Row],[Selling Price]]/Table2[[#This Row],[List Price]])</f>
        <v>0.96</v>
      </c>
      <c r="H82" s="9">
        <v>41089</v>
      </c>
      <c r="I82" s="9">
        <v>41158</v>
      </c>
      <c r="J82" s="21">
        <f>Table2[[#This Row],[Sale Date]] -Table2[[#This Row],[Listing Date]]</f>
        <v>69</v>
      </c>
    </row>
    <row r="83" spans="1:10" x14ac:dyDescent="0.2">
      <c r="A83" s="23" t="s">
        <v>107</v>
      </c>
      <c r="B83" s="24"/>
      <c r="C83" s="24"/>
      <c r="D83" s="24"/>
      <c r="E83" s="2"/>
      <c r="F83" s="2"/>
      <c r="G83" s="3">
        <f>AVERAGE(G2:G82)</f>
        <v>0.95191844636089651</v>
      </c>
      <c r="H83" s="24"/>
      <c r="I83" s="24"/>
      <c r="J83" s="25">
        <f>AVERAGE(J2:J82)</f>
        <v>72.18518518518519</v>
      </c>
    </row>
  </sheetData>
  <pageMargins left="0.7" right="0.7" top="0.75" bottom="0.75" header="0.3" footer="0.3"/>
  <pageSetup orientation="landscape" r:id="rId1"/>
  <headerFooter>
    <oddFooter>&amp;LMark&amp;C&amp;A&amp;R&amp;F</oddFooter>
  </headerFooter>
  <rowBreaks count="1" manualBreakCount="1">
    <brk id="35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83"/>
  <sheetViews>
    <sheetView tabSelected="1" zoomScaleNormal="100" workbookViewId="0">
      <selection activeCell="A2" sqref="A2:XFD2"/>
    </sheetView>
  </sheetViews>
  <sheetFormatPr defaultRowHeight="12.75" x14ac:dyDescent="0.2"/>
  <cols>
    <col min="1" max="1" width="12.7109375" bestFit="1" customWidth="1"/>
    <col min="2" max="2" width="23.85546875" bestFit="1" customWidth="1"/>
    <col min="3" max="3" width="14" bestFit="1" customWidth="1"/>
    <col min="4" max="4" width="12" bestFit="1" customWidth="1"/>
    <col min="5" max="5" width="11.28515625" bestFit="1" customWidth="1"/>
    <col min="6" max="6" width="12" bestFit="1" customWidth="1"/>
    <col min="7" max="7" width="12.5703125" bestFit="1" customWidth="1"/>
    <col min="8" max="8" width="11.5703125" bestFit="1" customWidth="1"/>
    <col min="9" max="9" width="10.140625" bestFit="1" customWidth="1"/>
    <col min="10" max="10" width="12.7109375" bestFit="1" customWidth="1"/>
  </cols>
  <sheetData>
    <row r="1" spans="1:10" ht="25.5" x14ac:dyDescent="0.2">
      <c r="A1" s="6" t="s">
        <v>44</v>
      </c>
      <c r="B1" s="7" t="s">
        <v>0</v>
      </c>
      <c r="C1" s="7" t="s">
        <v>1</v>
      </c>
      <c r="D1" s="11" t="s">
        <v>2</v>
      </c>
      <c r="E1" s="11" t="s">
        <v>103</v>
      </c>
      <c r="F1" s="11" t="s">
        <v>3</v>
      </c>
      <c r="G1" s="11" t="s">
        <v>104</v>
      </c>
      <c r="H1" s="11" t="s">
        <v>5</v>
      </c>
      <c r="I1" s="11" t="s">
        <v>4</v>
      </c>
      <c r="J1" s="12" t="s">
        <v>105</v>
      </c>
    </row>
    <row r="2" spans="1:10" x14ac:dyDescent="0.2">
      <c r="A2" s="5">
        <v>12</v>
      </c>
      <c r="B2" s="4" t="s">
        <v>76</v>
      </c>
      <c r="C2" s="4" t="s">
        <v>47</v>
      </c>
      <c r="D2" s="4" t="s">
        <v>8</v>
      </c>
      <c r="E2" s="8">
        <v>750250</v>
      </c>
      <c r="F2" s="8">
        <v>700000</v>
      </c>
      <c r="G2" s="13">
        <f>Table1[[#This Row],[Selling Price]]/Table1[[#This Row],[List Price]]</f>
        <v>0.93302232589136957</v>
      </c>
      <c r="H2" s="9">
        <v>43202</v>
      </c>
      <c r="I2" s="9">
        <v>43405</v>
      </c>
      <c r="J2" s="14">
        <f>Table1[[#This Row],[Sale Date]]-Table1[[#This Row],[Listing Date]]</f>
        <v>203</v>
      </c>
    </row>
    <row r="3" spans="1:10" x14ac:dyDescent="0.2">
      <c r="A3" s="5">
        <v>40</v>
      </c>
      <c r="B3" s="4" t="s">
        <v>68</v>
      </c>
      <c r="C3" s="4" t="s">
        <v>47</v>
      </c>
      <c r="D3" s="4" t="s">
        <v>8</v>
      </c>
      <c r="E3" s="8">
        <v>1500120</v>
      </c>
      <c r="F3" s="8">
        <v>1400000</v>
      </c>
      <c r="G3" s="13">
        <f>Table1[[#This Row],[Selling Price]]/Table1[[#This Row],[List Price]]</f>
        <v>0.93325867263952222</v>
      </c>
      <c r="H3" s="9">
        <v>43225</v>
      </c>
      <c r="I3" s="9">
        <v>43373</v>
      </c>
      <c r="J3" s="14">
        <f>Table1[[#This Row],[Sale Date]]-Table1[[#This Row],[Listing Date]]</f>
        <v>148</v>
      </c>
    </row>
    <row r="4" spans="1:10" x14ac:dyDescent="0.2">
      <c r="A4" s="5">
        <v>75</v>
      </c>
      <c r="B4" s="4" t="s">
        <v>70</v>
      </c>
      <c r="C4" s="4" t="s">
        <v>47</v>
      </c>
      <c r="D4" s="4" t="s">
        <v>8</v>
      </c>
      <c r="E4" s="8">
        <v>475000</v>
      </c>
      <c r="F4" s="8">
        <v>455000</v>
      </c>
      <c r="G4" s="13">
        <f>Table1[[#This Row],[Selling Price]]/Table1[[#This Row],[List Price]]</f>
        <v>0.95789473684210524</v>
      </c>
      <c r="H4" s="9">
        <v>43275</v>
      </c>
      <c r="I4" s="9">
        <v>43361</v>
      </c>
      <c r="J4" s="14">
        <f>Table1[[#This Row],[Sale Date]]-Table1[[#This Row],[Listing Date]]</f>
        <v>86</v>
      </c>
    </row>
    <row r="5" spans="1:10" x14ac:dyDescent="0.2">
      <c r="A5" s="5">
        <v>16</v>
      </c>
      <c r="B5" s="4" t="s">
        <v>20</v>
      </c>
      <c r="C5" s="4" t="s">
        <v>47</v>
      </c>
      <c r="D5" s="4" t="s">
        <v>11</v>
      </c>
      <c r="E5" s="8">
        <v>450000</v>
      </c>
      <c r="F5" s="8">
        <v>382500</v>
      </c>
      <c r="G5" s="13">
        <f>Table1[[#This Row],[Selling Price]]/Table1[[#This Row],[List Price]]</f>
        <v>0.85</v>
      </c>
      <c r="H5" s="9">
        <v>43205</v>
      </c>
      <c r="I5" s="9">
        <v>43281</v>
      </c>
      <c r="J5" s="14">
        <f>Table1[[#This Row],[Sale Date]]-Table1[[#This Row],[Listing Date]]</f>
        <v>76</v>
      </c>
    </row>
    <row r="6" spans="1:10" x14ac:dyDescent="0.2">
      <c r="A6" s="5">
        <v>20</v>
      </c>
      <c r="B6" s="4" t="s">
        <v>22</v>
      </c>
      <c r="C6" s="4" t="s">
        <v>47</v>
      </c>
      <c r="D6" s="4" t="s">
        <v>7</v>
      </c>
      <c r="E6" s="8">
        <v>325000</v>
      </c>
      <c r="F6" s="8">
        <v>308750</v>
      </c>
      <c r="G6" s="13">
        <f>Table1[[#This Row],[Selling Price]]/Table1[[#This Row],[List Price]]</f>
        <v>0.95</v>
      </c>
      <c r="H6" s="9">
        <v>43209</v>
      </c>
      <c r="I6" s="9">
        <v>43283</v>
      </c>
      <c r="J6" s="14">
        <f>Table1[[#This Row],[Sale Date]]-Table1[[#This Row],[Listing Date]]</f>
        <v>74</v>
      </c>
    </row>
    <row r="7" spans="1:10" x14ac:dyDescent="0.2">
      <c r="A7" s="5">
        <v>6</v>
      </c>
      <c r="B7" s="4" t="s">
        <v>16</v>
      </c>
      <c r="C7" s="4" t="s">
        <v>47</v>
      </c>
      <c r="D7" s="4" t="s">
        <v>6</v>
      </c>
      <c r="E7" s="8">
        <v>500000</v>
      </c>
      <c r="F7" s="8">
        <v>465000</v>
      </c>
      <c r="G7" s="13">
        <f>Table1[[#This Row],[Selling Price]]/Table1[[#This Row],[List Price]]</f>
        <v>0.93</v>
      </c>
      <c r="H7" s="9">
        <v>43193</v>
      </c>
      <c r="I7" s="9">
        <v>43261</v>
      </c>
      <c r="J7" s="14">
        <f>Table1[[#This Row],[Sale Date]]-Table1[[#This Row],[Listing Date]]</f>
        <v>68</v>
      </c>
    </row>
    <row r="8" spans="1:10" x14ac:dyDescent="0.2">
      <c r="A8" s="5">
        <v>17</v>
      </c>
      <c r="B8" s="4" t="s">
        <v>21</v>
      </c>
      <c r="C8" s="4" t="s">
        <v>47</v>
      </c>
      <c r="D8" s="4" t="s">
        <v>7</v>
      </c>
      <c r="E8" s="8">
        <v>345000</v>
      </c>
      <c r="F8" s="8">
        <v>339999</v>
      </c>
      <c r="G8" s="13">
        <f>Table1[[#This Row],[Selling Price]]/Table1[[#This Row],[List Price]]</f>
        <v>0.98550434782608698</v>
      </c>
      <c r="H8" s="9">
        <v>43208</v>
      </c>
      <c r="I8" s="9">
        <v>43274</v>
      </c>
      <c r="J8" s="14">
        <f>Table1[[#This Row],[Sale Date]]-Table1[[#This Row],[Listing Date]]</f>
        <v>66</v>
      </c>
    </row>
    <row r="9" spans="1:10" x14ac:dyDescent="0.2">
      <c r="A9" s="5">
        <v>9</v>
      </c>
      <c r="B9" s="4" t="s">
        <v>17</v>
      </c>
      <c r="C9" s="4" t="s">
        <v>47</v>
      </c>
      <c r="D9" s="4" t="s">
        <v>10</v>
      </c>
      <c r="E9" s="8">
        <v>219000</v>
      </c>
      <c r="F9" s="8">
        <v>215000</v>
      </c>
      <c r="G9" s="13">
        <f>Table1[[#This Row],[Selling Price]]/Table1[[#This Row],[List Price]]</f>
        <v>0.9817351598173516</v>
      </c>
      <c r="H9" s="9">
        <v>43198</v>
      </c>
      <c r="I9" s="9">
        <v>43253</v>
      </c>
      <c r="J9" s="14">
        <f>Table1[[#This Row],[Sale Date]]-Table1[[#This Row],[Listing Date]]</f>
        <v>55</v>
      </c>
    </row>
    <row r="10" spans="1:10" x14ac:dyDescent="0.2">
      <c r="A10" s="5">
        <v>27</v>
      </c>
      <c r="B10" s="4" t="s">
        <v>23</v>
      </c>
      <c r="C10" s="4" t="s">
        <v>47</v>
      </c>
      <c r="D10" s="4" t="s">
        <v>9</v>
      </c>
      <c r="E10" s="8">
        <v>400000</v>
      </c>
      <c r="F10" s="8">
        <v>375000</v>
      </c>
      <c r="G10" s="13">
        <f>Table1[[#This Row],[Selling Price]]/Table1[[#This Row],[List Price]]</f>
        <v>0.9375</v>
      </c>
      <c r="H10" s="9">
        <v>43220</v>
      </c>
      <c r="I10" s="9">
        <v>43270</v>
      </c>
      <c r="J10" s="14">
        <f>Table1[[#This Row],[Sale Date]]-Table1[[#This Row],[Listing Date]]</f>
        <v>50</v>
      </c>
    </row>
    <row r="11" spans="1:10" x14ac:dyDescent="0.2">
      <c r="A11" s="5">
        <v>65</v>
      </c>
      <c r="B11" s="4" t="s">
        <v>37</v>
      </c>
      <c r="C11" s="4" t="s">
        <v>47</v>
      </c>
      <c r="D11" s="4" t="s">
        <v>7</v>
      </c>
      <c r="E11" s="8">
        <v>189900</v>
      </c>
      <c r="F11" s="8">
        <v>186102</v>
      </c>
      <c r="G11" s="13">
        <f>Table1[[#This Row],[Selling Price]]/Table1[[#This Row],[List Price]]</f>
        <v>0.98</v>
      </c>
      <c r="H11" s="9">
        <v>43257</v>
      </c>
      <c r="I11" s="9">
        <v>43307</v>
      </c>
      <c r="J11" s="14">
        <f>Table1[[#This Row],[Sale Date]]-Table1[[#This Row],[Listing Date]]</f>
        <v>50</v>
      </c>
    </row>
    <row r="12" spans="1:10" x14ac:dyDescent="0.2">
      <c r="A12" s="5">
        <v>50</v>
      </c>
      <c r="B12" s="4" t="s">
        <v>32</v>
      </c>
      <c r="C12" s="4" t="s">
        <v>47</v>
      </c>
      <c r="D12" s="4" t="s">
        <v>14</v>
      </c>
      <c r="E12" s="8">
        <v>310000</v>
      </c>
      <c r="F12" s="8">
        <v>291400</v>
      </c>
      <c r="G12" s="13">
        <f>Table1[[#This Row],[Selling Price]]/Table1[[#This Row],[List Price]]</f>
        <v>0.94</v>
      </c>
      <c r="H12" s="9">
        <v>43242</v>
      </c>
      <c r="I12" s="9">
        <v>43280</v>
      </c>
      <c r="J12" s="14">
        <f>Table1[[#This Row],[Sale Date]]-Table1[[#This Row],[Listing Date]]</f>
        <v>38</v>
      </c>
    </row>
    <row r="13" spans="1:10" hidden="1" x14ac:dyDescent="0.2">
      <c r="A13" s="5">
        <v>44</v>
      </c>
      <c r="B13" s="4" t="s">
        <v>29</v>
      </c>
      <c r="C13" s="4" t="s">
        <v>47</v>
      </c>
      <c r="D13" s="4" t="s">
        <v>9</v>
      </c>
      <c r="E13" s="8">
        <v>1250000</v>
      </c>
      <c r="F13" s="8">
        <v>1225000</v>
      </c>
      <c r="G13" s="13">
        <f>Table1[[#This Row],[Selling Price]]/Table1[[#This Row],[List Price]]</f>
        <v>0.98</v>
      </c>
      <c r="H13" s="9">
        <v>43232</v>
      </c>
      <c r="I13" s="9">
        <v>43257</v>
      </c>
      <c r="J13" s="14">
        <f>Table1[[#This Row],[Sale Date]]-Table1[[#This Row],[Listing Date]]</f>
        <v>25</v>
      </c>
    </row>
    <row r="14" spans="1:10" hidden="1" x14ac:dyDescent="0.2">
      <c r="A14" s="5">
        <v>48</v>
      </c>
      <c r="B14" s="4" t="s">
        <v>31</v>
      </c>
      <c r="C14" s="4" t="s">
        <v>47</v>
      </c>
      <c r="D14" s="4" t="s">
        <v>13</v>
      </c>
      <c r="E14" s="8">
        <v>147800</v>
      </c>
      <c r="F14" s="8">
        <v>150000</v>
      </c>
      <c r="G14" s="13">
        <f>Table1[[#This Row],[Selling Price]]/Table1[[#This Row],[List Price]]</f>
        <v>1.0148849797023005</v>
      </c>
      <c r="H14" s="9">
        <v>43242</v>
      </c>
      <c r="I14" s="9">
        <v>43267</v>
      </c>
      <c r="J14" s="14">
        <f>Table1[[#This Row],[Sale Date]]-Table1[[#This Row],[Listing Date]]</f>
        <v>25</v>
      </c>
    </row>
    <row r="15" spans="1:10" hidden="1" x14ac:dyDescent="0.2">
      <c r="A15" s="5">
        <v>69</v>
      </c>
      <c r="B15" s="4" t="s">
        <v>39</v>
      </c>
      <c r="C15" s="4" t="s">
        <v>47</v>
      </c>
      <c r="D15" s="4" t="s">
        <v>7</v>
      </c>
      <c r="E15" s="8">
        <v>589000</v>
      </c>
      <c r="F15" s="8">
        <v>575000</v>
      </c>
      <c r="G15" s="13">
        <f>Table1[[#This Row],[Selling Price]]/Table1[[#This Row],[List Price]]</f>
        <v>0.97623089983022071</v>
      </c>
      <c r="H15" s="9">
        <v>43269</v>
      </c>
      <c r="I15" s="9">
        <v>43289</v>
      </c>
      <c r="J15" s="14">
        <f>Table1[[#This Row],[Sale Date]]-Table1[[#This Row],[Listing Date]]</f>
        <v>20</v>
      </c>
    </row>
    <row r="16" spans="1:10" hidden="1" x14ac:dyDescent="0.2">
      <c r="A16" s="5">
        <v>15</v>
      </c>
      <c r="B16" s="4" t="s">
        <v>77</v>
      </c>
      <c r="C16" s="4" t="s">
        <v>49</v>
      </c>
      <c r="D16" s="4" t="s">
        <v>11</v>
      </c>
      <c r="E16" s="8">
        <v>555000</v>
      </c>
      <c r="F16" s="8">
        <v>500000</v>
      </c>
      <c r="G16" s="13">
        <f>Table1[[#This Row],[Selling Price]]/Table1[[#This Row],[List Price]]</f>
        <v>0.90090090090090091</v>
      </c>
      <c r="H16" s="9">
        <v>43203</v>
      </c>
      <c r="I16" s="9">
        <v>43388</v>
      </c>
      <c r="J16" s="14">
        <f>Table1[[#This Row],[Sale Date]]-Table1[[#This Row],[Listing Date]]</f>
        <v>185</v>
      </c>
    </row>
    <row r="17" spans="1:10" hidden="1" x14ac:dyDescent="0.2">
      <c r="A17" s="5">
        <v>8</v>
      </c>
      <c r="B17" s="4" t="s">
        <v>75</v>
      </c>
      <c r="C17" s="4" t="s">
        <v>49</v>
      </c>
      <c r="D17" s="4" t="s">
        <v>7</v>
      </c>
      <c r="E17" s="8">
        <v>565000</v>
      </c>
      <c r="F17" s="8">
        <v>535000</v>
      </c>
      <c r="G17" s="13">
        <f>Table1[[#This Row],[Selling Price]]/Table1[[#This Row],[List Price]]</f>
        <v>0.94690265486725667</v>
      </c>
      <c r="H17" s="9">
        <v>43196</v>
      </c>
      <c r="I17" s="9">
        <v>43373</v>
      </c>
      <c r="J17" s="14">
        <f>Table1[[#This Row],[Sale Date]]-Table1[[#This Row],[Listing Date]]</f>
        <v>177</v>
      </c>
    </row>
    <row r="18" spans="1:10" hidden="1" x14ac:dyDescent="0.2">
      <c r="A18" s="5">
        <v>36</v>
      </c>
      <c r="B18" s="4" t="s">
        <v>53</v>
      </c>
      <c r="C18" s="4" t="s">
        <v>49</v>
      </c>
      <c r="D18" s="4" t="s">
        <v>14</v>
      </c>
      <c r="E18" s="8">
        <v>450000</v>
      </c>
      <c r="F18" s="8">
        <v>400000</v>
      </c>
      <c r="G18" s="13">
        <f>Table1[[#This Row],[Selling Price]]/Table1[[#This Row],[List Price]]</f>
        <v>0.88888888888888884</v>
      </c>
      <c r="H18" s="9">
        <v>43222</v>
      </c>
      <c r="I18" s="9">
        <v>43373</v>
      </c>
      <c r="J18" s="14">
        <f>Table1[[#This Row],[Sale Date]]-Table1[[#This Row],[Listing Date]]</f>
        <v>151</v>
      </c>
    </row>
    <row r="19" spans="1:10" hidden="1" x14ac:dyDescent="0.2">
      <c r="A19" s="5">
        <v>24</v>
      </c>
      <c r="B19" s="4" t="s">
        <v>51</v>
      </c>
      <c r="C19" s="4" t="s">
        <v>49</v>
      </c>
      <c r="D19" s="4" t="s">
        <v>10</v>
      </c>
      <c r="E19" s="8">
        <v>425815</v>
      </c>
      <c r="F19" s="8">
        <v>400000</v>
      </c>
      <c r="G19" s="13">
        <f>Table1[[#This Row],[Selling Price]]/Table1[[#This Row],[List Price]]</f>
        <v>0.93937508072754605</v>
      </c>
      <c r="H19" s="9">
        <v>43218</v>
      </c>
      <c r="I19" s="9">
        <v>43358</v>
      </c>
      <c r="J19" s="14">
        <f>Table1[[#This Row],[Sale Date]]-Table1[[#This Row],[Listing Date]]</f>
        <v>140</v>
      </c>
    </row>
    <row r="20" spans="1:10" hidden="1" x14ac:dyDescent="0.2">
      <c r="A20" s="5">
        <v>25</v>
      </c>
      <c r="B20" s="4" t="s">
        <v>52</v>
      </c>
      <c r="C20" s="4" t="s">
        <v>49</v>
      </c>
      <c r="D20" s="4" t="s">
        <v>8</v>
      </c>
      <c r="E20" s="8">
        <v>250000</v>
      </c>
      <c r="F20" s="8">
        <v>232000</v>
      </c>
      <c r="G20" s="13">
        <f>Table1[[#This Row],[Selling Price]]/Table1[[#This Row],[List Price]]</f>
        <v>0.92800000000000005</v>
      </c>
      <c r="H20" s="9">
        <v>43219</v>
      </c>
      <c r="I20" s="9">
        <v>43344</v>
      </c>
      <c r="J20" s="14">
        <f>Table1[[#This Row],[Sale Date]]-Table1[[#This Row],[Listing Date]]</f>
        <v>125</v>
      </c>
    </row>
    <row r="21" spans="1:10" hidden="1" x14ac:dyDescent="0.2">
      <c r="A21" s="5">
        <v>14</v>
      </c>
      <c r="B21" s="4" t="s">
        <v>50</v>
      </c>
      <c r="C21" s="4" t="s">
        <v>49</v>
      </c>
      <c r="D21" s="4" t="s">
        <v>6</v>
      </c>
      <c r="E21" s="8">
        <v>314250</v>
      </c>
      <c r="F21" s="8">
        <v>304000</v>
      </c>
      <c r="G21" s="13">
        <f>Table1[[#This Row],[Selling Price]]/Table1[[#This Row],[List Price]]</f>
        <v>0.96738265712012728</v>
      </c>
      <c r="H21" s="9">
        <v>43203</v>
      </c>
      <c r="I21" s="9">
        <v>43317</v>
      </c>
      <c r="J21" s="14">
        <f>Table1[[#This Row],[Sale Date]]-Table1[[#This Row],[Listing Date]]</f>
        <v>114</v>
      </c>
    </row>
    <row r="22" spans="1:10" hidden="1" x14ac:dyDescent="0.2">
      <c r="A22" s="5">
        <v>70</v>
      </c>
      <c r="B22" s="4" t="s">
        <v>61</v>
      </c>
      <c r="C22" s="4" t="s">
        <v>49</v>
      </c>
      <c r="D22" s="4" t="s">
        <v>12</v>
      </c>
      <c r="E22" s="8">
        <v>345670</v>
      </c>
      <c r="F22" s="8">
        <v>345000</v>
      </c>
      <c r="G22" s="13">
        <f>Table1[[#This Row],[Selling Price]]/Table1[[#This Row],[List Price]]</f>
        <v>0.99806173518095298</v>
      </c>
      <c r="H22" s="9">
        <v>43271</v>
      </c>
      <c r="I22" s="9">
        <v>43373</v>
      </c>
      <c r="J22" s="14">
        <f>Table1[[#This Row],[Sale Date]]-Table1[[#This Row],[Listing Date]]</f>
        <v>102</v>
      </c>
    </row>
    <row r="23" spans="1:10" hidden="1" x14ac:dyDescent="0.2">
      <c r="A23" s="5">
        <v>66</v>
      </c>
      <c r="B23" s="4" t="s">
        <v>60</v>
      </c>
      <c r="C23" s="4" t="s">
        <v>49</v>
      </c>
      <c r="D23" s="4" t="s">
        <v>8</v>
      </c>
      <c r="E23" s="8">
        <v>335000</v>
      </c>
      <c r="F23" s="8">
        <v>330000</v>
      </c>
      <c r="G23" s="13">
        <f>Table1[[#This Row],[Selling Price]]/Table1[[#This Row],[List Price]]</f>
        <v>0.9850746268656716</v>
      </c>
      <c r="H23" s="9">
        <v>43261</v>
      </c>
      <c r="I23" s="9">
        <v>43358</v>
      </c>
      <c r="J23" s="14">
        <f>Table1[[#This Row],[Sale Date]]-Table1[[#This Row],[Listing Date]]</f>
        <v>97</v>
      </c>
    </row>
    <row r="24" spans="1:10" hidden="1" x14ac:dyDescent="0.2">
      <c r="A24" s="5">
        <v>45</v>
      </c>
      <c r="B24" s="4" t="s">
        <v>55</v>
      </c>
      <c r="C24" s="4" t="s">
        <v>49</v>
      </c>
      <c r="D24" s="4" t="s">
        <v>8</v>
      </c>
      <c r="E24" s="8">
        <v>365750</v>
      </c>
      <c r="F24" s="8">
        <v>355000</v>
      </c>
      <c r="G24" s="13">
        <f>Table1[[#This Row],[Selling Price]]/Table1[[#This Row],[List Price]]</f>
        <v>0.9706083390293917</v>
      </c>
      <c r="H24" s="9">
        <v>43233</v>
      </c>
      <c r="I24" s="9">
        <v>43327</v>
      </c>
      <c r="J24" s="14">
        <f>Table1[[#This Row],[Sale Date]]-Table1[[#This Row],[Listing Date]]</f>
        <v>94</v>
      </c>
    </row>
    <row r="25" spans="1:10" hidden="1" x14ac:dyDescent="0.2">
      <c r="A25" s="5">
        <v>60</v>
      </c>
      <c r="B25" s="4" t="s">
        <v>59</v>
      </c>
      <c r="C25" s="4" t="s">
        <v>49</v>
      </c>
      <c r="D25" s="4" t="s">
        <v>6</v>
      </c>
      <c r="E25" s="8">
        <v>345000</v>
      </c>
      <c r="F25" s="8">
        <v>330000</v>
      </c>
      <c r="G25" s="13">
        <f>Table1[[#This Row],[Selling Price]]/Table1[[#This Row],[List Price]]</f>
        <v>0.95652173913043481</v>
      </c>
      <c r="H25" s="9">
        <v>43252</v>
      </c>
      <c r="I25" s="9">
        <v>43327</v>
      </c>
      <c r="J25" s="14">
        <f>Table1[[#This Row],[Sale Date]]-Table1[[#This Row],[Listing Date]]</f>
        <v>75</v>
      </c>
    </row>
    <row r="26" spans="1:10" hidden="1" x14ac:dyDescent="0.2">
      <c r="A26" s="5">
        <v>19</v>
      </c>
      <c r="B26" s="4" t="s">
        <v>66</v>
      </c>
      <c r="C26" s="4" t="s">
        <v>49</v>
      </c>
      <c r="D26" s="4" t="s">
        <v>8</v>
      </c>
      <c r="E26" s="8">
        <v>425000</v>
      </c>
      <c r="F26" s="8">
        <v>415000</v>
      </c>
      <c r="G26" s="13">
        <f>Table1[[#This Row],[Selling Price]]/Table1[[#This Row],[List Price]]</f>
        <v>0.97647058823529409</v>
      </c>
      <c r="H26" s="9">
        <v>43208</v>
      </c>
      <c r="I26" s="9">
        <v>43281</v>
      </c>
      <c r="J26" s="14">
        <f>Table1[[#This Row],[Sale Date]]-Table1[[#This Row],[Listing Date]]</f>
        <v>73</v>
      </c>
    </row>
    <row r="27" spans="1:10" hidden="1" x14ac:dyDescent="0.2">
      <c r="A27" s="5">
        <v>55</v>
      </c>
      <c r="B27" s="4" t="s">
        <v>56</v>
      </c>
      <c r="C27" s="4" t="s">
        <v>49</v>
      </c>
      <c r="D27" s="4" t="s">
        <v>6</v>
      </c>
      <c r="E27" s="8">
        <v>315250</v>
      </c>
      <c r="F27" s="8">
        <v>300000</v>
      </c>
      <c r="G27" s="13">
        <f>Table1[[#This Row],[Selling Price]]/Table1[[#This Row],[List Price]]</f>
        <v>0.95162569389373508</v>
      </c>
      <c r="H27" s="9">
        <v>43248</v>
      </c>
      <c r="I27" s="9">
        <v>43313</v>
      </c>
      <c r="J27" s="14">
        <f>Table1[[#This Row],[Sale Date]]-Table1[[#This Row],[Listing Date]]</f>
        <v>65</v>
      </c>
    </row>
    <row r="28" spans="1:10" hidden="1" x14ac:dyDescent="0.2">
      <c r="A28" s="5">
        <v>80</v>
      </c>
      <c r="B28" s="4" t="s">
        <v>62</v>
      </c>
      <c r="C28" s="4" t="s">
        <v>49</v>
      </c>
      <c r="D28" s="4" t="s">
        <v>8</v>
      </c>
      <c r="E28" s="8">
        <v>380500</v>
      </c>
      <c r="F28" s="8">
        <v>365000</v>
      </c>
      <c r="G28" s="13">
        <f>Table1[[#This Row],[Selling Price]]/Table1[[#This Row],[List Price]]</f>
        <v>0.95926412614980294</v>
      </c>
      <c r="H28" s="9">
        <v>43281</v>
      </c>
      <c r="I28" s="9">
        <v>43344</v>
      </c>
      <c r="J28" s="14">
        <f>Table1[[#This Row],[Sale Date]]-Table1[[#This Row],[Listing Date]]</f>
        <v>63</v>
      </c>
    </row>
    <row r="29" spans="1:10" hidden="1" x14ac:dyDescent="0.2">
      <c r="A29" s="5">
        <v>3</v>
      </c>
      <c r="B29" s="4" t="s">
        <v>72</v>
      </c>
      <c r="C29" s="4" t="s">
        <v>49</v>
      </c>
      <c r="D29" s="4" t="s">
        <v>8</v>
      </c>
      <c r="E29" s="8">
        <v>418000</v>
      </c>
      <c r="F29" s="8">
        <v>400000</v>
      </c>
      <c r="G29" s="13">
        <f>Table1[[#This Row],[Selling Price]]/Table1[[#This Row],[List Price]]</f>
        <v>0.9569377990430622</v>
      </c>
      <c r="H29" s="10">
        <v>43191</v>
      </c>
      <c r="I29" s="9">
        <v>43252</v>
      </c>
      <c r="J29" s="14">
        <f>Table1[[#This Row],[Sale Date]]-Table1[[#This Row],[Listing Date]]</f>
        <v>61</v>
      </c>
    </row>
    <row r="30" spans="1:10" hidden="1" x14ac:dyDescent="0.2">
      <c r="A30" s="5">
        <v>11</v>
      </c>
      <c r="B30" s="4" t="s">
        <v>48</v>
      </c>
      <c r="C30" s="4" t="s">
        <v>49</v>
      </c>
      <c r="D30" s="4" t="s">
        <v>12</v>
      </c>
      <c r="E30" s="8">
        <v>325000</v>
      </c>
      <c r="F30" s="8">
        <v>320000</v>
      </c>
      <c r="G30" s="13">
        <f>Table1[[#This Row],[Selling Price]]/Table1[[#This Row],[List Price]]</f>
        <v>0.98461538461538467</v>
      </c>
      <c r="H30" s="9">
        <v>43202</v>
      </c>
      <c r="I30" s="9">
        <v>43250</v>
      </c>
      <c r="J30" s="14">
        <f>Table1[[#This Row],[Sale Date]]-Table1[[#This Row],[Listing Date]]</f>
        <v>48</v>
      </c>
    </row>
    <row r="31" spans="1:10" hidden="1" x14ac:dyDescent="0.2">
      <c r="A31" s="5">
        <v>2</v>
      </c>
      <c r="B31" s="4" t="s">
        <v>64</v>
      </c>
      <c r="C31" s="4" t="s">
        <v>49</v>
      </c>
      <c r="D31" s="4" t="s">
        <v>6</v>
      </c>
      <c r="E31" s="8">
        <v>350000</v>
      </c>
      <c r="F31" s="8">
        <v>340000</v>
      </c>
      <c r="G31" s="13">
        <f>Table1[[#This Row],[Selling Price]]/Table1[[#This Row],[List Price]]</f>
        <v>0.97142857142857142</v>
      </c>
      <c r="H31" s="10">
        <v>43191</v>
      </c>
      <c r="I31" s="9">
        <v>43235</v>
      </c>
      <c r="J31" s="14">
        <f>Table1[[#This Row],[Sale Date]]-Table1[[#This Row],[Listing Date]]</f>
        <v>44</v>
      </c>
    </row>
    <row r="32" spans="1:10" hidden="1" x14ac:dyDescent="0.2">
      <c r="A32" s="5">
        <v>58</v>
      </c>
      <c r="B32" s="4" t="s">
        <v>57</v>
      </c>
      <c r="C32" s="4" t="s">
        <v>49</v>
      </c>
      <c r="D32" s="4" t="s">
        <v>58</v>
      </c>
      <c r="E32" s="8">
        <v>316000</v>
      </c>
      <c r="F32" s="8">
        <v>316000</v>
      </c>
      <c r="G32" s="13">
        <f>Table1[[#This Row],[Selling Price]]/Table1[[#This Row],[List Price]]</f>
        <v>1</v>
      </c>
      <c r="H32" s="9">
        <v>43251</v>
      </c>
      <c r="I32" s="9">
        <v>43281</v>
      </c>
      <c r="J32" s="14">
        <f>Table1[[#This Row],[Sale Date]]-Table1[[#This Row],[Listing Date]]</f>
        <v>30</v>
      </c>
    </row>
    <row r="33" spans="1:10" hidden="1" x14ac:dyDescent="0.2">
      <c r="A33" s="5">
        <v>5</v>
      </c>
      <c r="B33" s="4" t="s">
        <v>65</v>
      </c>
      <c r="C33" s="4" t="s">
        <v>49</v>
      </c>
      <c r="D33" s="4" t="s">
        <v>8</v>
      </c>
      <c r="E33" s="8">
        <v>385900</v>
      </c>
      <c r="F33" s="8">
        <v>385900</v>
      </c>
      <c r="G33" s="13">
        <f>Table1[[#This Row],[Selling Price]]/Table1[[#This Row],[List Price]]</f>
        <v>1</v>
      </c>
      <c r="H33" s="10">
        <v>43191</v>
      </c>
      <c r="I33" s="9">
        <v>43220</v>
      </c>
      <c r="J33" s="14">
        <f>Table1[[#This Row],[Sale Date]]-Table1[[#This Row],[Listing Date]]</f>
        <v>29</v>
      </c>
    </row>
    <row r="34" spans="1:10" hidden="1" x14ac:dyDescent="0.2">
      <c r="A34" s="5">
        <v>78</v>
      </c>
      <c r="B34" s="4" t="s">
        <v>63</v>
      </c>
      <c r="C34" s="4" t="s">
        <v>49</v>
      </c>
      <c r="D34" s="4" t="s">
        <v>6</v>
      </c>
      <c r="E34" s="8">
        <v>400000</v>
      </c>
      <c r="F34" s="8">
        <v>400000</v>
      </c>
      <c r="G34" s="13">
        <f>Table1[[#This Row],[Selling Price]]/Table1[[#This Row],[List Price]]</f>
        <v>1</v>
      </c>
      <c r="H34" s="9">
        <v>43281</v>
      </c>
      <c r="I34" s="9">
        <v>43296</v>
      </c>
      <c r="J34" s="14">
        <f>Table1[[#This Row],[Sale Date]]-Table1[[#This Row],[Listing Date]]</f>
        <v>15</v>
      </c>
    </row>
    <row r="35" spans="1:10" hidden="1" x14ac:dyDescent="0.2">
      <c r="A35" s="5">
        <v>43</v>
      </c>
      <c r="B35" s="4" t="s">
        <v>54</v>
      </c>
      <c r="C35" s="4" t="s">
        <v>49</v>
      </c>
      <c r="D35" s="4" t="s">
        <v>8</v>
      </c>
      <c r="E35" s="8">
        <v>375000</v>
      </c>
      <c r="F35" s="8">
        <v>376000</v>
      </c>
      <c r="G35" s="13">
        <f>Table1[[#This Row],[Selling Price]]/Table1[[#This Row],[List Price]]</f>
        <v>1.0026666666666666</v>
      </c>
      <c r="H35" s="9">
        <v>43226</v>
      </c>
      <c r="I35" s="9">
        <v>43235</v>
      </c>
      <c r="J35" s="14">
        <f>Table1[[#This Row],[Sale Date]]-Table1[[#This Row],[Listing Date]]</f>
        <v>9</v>
      </c>
    </row>
    <row r="36" spans="1:10" x14ac:dyDescent="0.2">
      <c r="A36" s="5">
        <v>71</v>
      </c>
      <c r="B36" s="4" t="s">
        <v>40</v>
      </c>
      <c r="C36" s="4" t="s">
        <v>45</v>
      </c>
      <c r="D36" s="4" t="s">
        <v>12</v>
      </c>
      <c r="E36" s="8">
        <v>254500</v>
      </c>
      <c r="F36" s="8">
        <v>236685</v>
      </c>
      <c r="G36" s="13">
        <f>Table1[[#This Row],[Selling Price]]/Table1[[#This Row],[List Price]]</f>
        <v>0.93</v>
      </c>
      <c r="H36" s="9">
        <v>43274</v>
      </c>
      <c r="I36" s="9">
        <v>43364</v>
      </c>
      <c r="J36" s="14">
        <f>Table1[[#This Row],[Sale Date]]-Table1[[#This Row],[Listing Date]]</f>
        <v>90</v>
      </c>
    </row>
    <row r="37" spans="1:10" x14ac:dyDescent="0.2">
      <c r="A37" s="5">
        <v>56</v>
      </c>
      <c r="B37" s="4" t="s">
        <v>34</v>
      </c>
      <c r="C37" s="4" t="s">
        <v>45</v>
      </c>
      <c r="D37" s="4" t="s">
        <v>6</v>
      </c>
      <c r="E37" s="8">
        <v>475000</v>
      </c>
      <c r="F37" s="8">
        <v>450000</v>
      </c>
      <c r="G37" s="13">
        <f>Table1[[#This Row],[Selling Price]]/Table1[[#This Row],[List Price]]</f>
        <v>0.94736842105263153</v>
      </c>
      <c r="H37" s="9">
        <v>43251</v>
      </c>
      <c r="I37" s="9">
        <v>43331</v>
      </c>
      <c r="J37" s="14">
        <f>Table1[[#This Row],[Sale Date]]-Table1[[#This Row],[Listing Date]]</f>
        <v>80</v>
      </c>
    </row>
    <row r="38" spans="1:10" x14ac:dyDescent="0.2">
      <c r="A38" s="5">
        <v>1</v>
      </c>
      <c r="B38" s="4" t="s">
        <v>15</v>
      </c>
      <c r="C38" s="4" t="s">
        <v>45</v>
      </c>
      <c r="D38" s="4" t="s">
        <v>12</v>
      </c>
      <c r="E38" s="8">
        <v>725000</v>
      </c>
      <c r="F38" s="8">
        <v>645250</v>
      </c>
      <c r="G38" s="13">
        <f>Table1[[#This Row],[Selling Price]]/Table1[[#This Row],[List Price]]</f>
        <v>0.89</v>
      </c>
      <c r="H38" s="10">
        <v>43191</v>
      </c>
      <c r="I38" s="9">
        <v>43267</v>
      </c>
      <c r="J38" s="14">
        <f>Table1[[#This Row],[Sale Date]]-Table1[[#This Row],[Listing Date]]</f>
        <v>76</v>
      </c>
    </row>
    <row r="39" spans="1:10" x14ac:dyDescent="0.2">
      <c r="A39" s="5">
        <v>37</v>
      </c>
      <c r="B39" s="4" t="s">
        <v>27</v>
      </c>
      <c r="C39" s="4" t="s">
        <v>45</v>
      </c>
      <c r="D39" s="4" t="s">
        <v>10</v>
      </c>
      <c r="E39" s="8">
        <v>395000</v>
      </c>
      <c r="F39" s="8">
        <v>380000</v>
      </c>
      <c r="G39" s="13">
        <f>Table1[[#This Row],[Selling Price]]/Table1[[#This Row],[List Price]]</f>
        <v>0.96202531645569622</v>
      </c>
      <c r="H39" s="9">
        <v>43225</v>
      </c>
      <c r="I39" s="9">
        <v>43297</v>
      </c>
      <c r="J39" s="14">
        <f>Table1[[#This Row],[Sale Date]]-Table1[[#This Row],[Listing Date]]</f>
        <v>72</v>
      </c>
    </row>
    <row r="40" spans="1:10" x14ac:dyDescent="0.2">
      <c r="A40" s="5">
        <v>34</v>
      </c>
      <c r="B40" s="4" t="s">
        <v>26</v>
      </c>
      <c r="C40" s="4" t="s">
        <v>45</v>
      </c>
      <c r="D40" s="4" t="s">
        <v>6</v>
      </c>
      <c r="E40" s="8">
        <v>410000</v>
      </c>
      <c r="F40" s="8">
        <v>397700</v>
      </c>
      <c r="G40" s="13">
        <f>Table1[[#This Row],[Selling Price]]/Table1[[#This Row],[List Price]]</f>
        <v>0.97</v>
      </c>
      <c r="H40" s="9">
        <v>43221</v>
      </c>
      <c r="I40" s="9">
        <v>43277</v>
      </c>
      <c r="J40" s="14">
        <f>Table1[[#This Row],[Sale Date]]-Table1[[#This Row],[Listing Date]]</f>
        <v>56</v>
      </c>
    </row>
    <row r="41" spans="1:10" x14ac:dyDescent="0.2">
      <c r="A41" s="5">
        <v>81</v>
      </c>
      <c r="B41" s="4" t="s">
        <v>42</v>
      </c>
      <c r="C41" s="4" t="s">
        <v>45</v>
      </c>
      <c r="D41" s="4" t="s">
        <v>14</v>
      </c>
      <c r="E41" s="8">
        <v>245900</v>
      </c>
      <c r="F41" s="8">
        <v>233605</v>
      </c>
      <c r="G41" s="13">
        <f>Table1[[#This Row],[Selling Price]]/Table1[[#This Row],[List Price]]</f>
        <v>0.95</v>
      </c>
      <c r="H41" s="9">
        <v>43281</v>
      </c>
      <c r="I41" s="9">
        <v>43328</v>
      </c>
      <c r="J41" s="14">
        <f>Table1[[#This Row],[Sale Date]]-Table1[[#This Row],[Listing Date]]</f>
        <v>47</v>
      </c>
    </row>
    <row r="42" spans="1:10" x14ac:dyDescent="0.2">
      <c r="A42" s="5">
        <v>68</v>
      </c>
      <c r="B42" s="4" t="s">
        <v>38</v>
      </c>
      <c r="C42" s="4" t="s">
        <v>45</v>
      </c>
      <c r="D42" s="4" t="s">
        <v>10</v>
      </c>
      <c r="E42" s="8">
        <v>275000</v>
      </c>
      <c r="F42" s="8">
        <v>264000</v>
      </c>
      <c r="G42" s="13">
        <f>Table1[[#This Row],[Selling Price]]/Table1[[#This Row],[List Price]]</f>
        <v>0.96</v>
      </c>
      <c r="H42" s="9">
        <v>43264</v>
      </c>
      <c r="I42" s="9">
        <v>43302</v>
      </c>
      <c r="J42" s="14">
        <f>Table1[[#This Row],[Sale Date]]-Table1[[#This Row],[Listing Date]]</f>
        <v>38</v>
      </c>
    </row>
    <row r="43" spans="1:10" x14ac:dyDescent="0.2">
      <c r="A43" s="5">
        <v>32</v>
      </c>
      <c r="B43" s="4" t="s">
        <v>25</v>
      </c>
      <c r="C43" s="4" t="s">
        <v>45</v>
      </c>
      <c r="D43" s="4" t="s">
        <v>14</v>
      </c>
      <c r="E43" s="8">
        <v>185500</v>
      </c>
      <c r="F43" s="8">
        <v>179000</v>
      </c>
      <c r="G43" s="13">
        <f>Table1[[#This Row],[Selling Price]]/Table1[[#This Row],[List Price]]</f>
        <v>0.96495956873315369</v>
      </c>
      <c r="H43" s="9">
        <v>43221</v>
      </c>
      <c r="I43" s="9">
        <v>43257</v>
      </c>
      <c r="J43" s="14">
        <f>Table1[[#This Row],[Sale Date]]-Table1[[#This Row],[Listing Date]]</f>
        <v>36</v>
      </c>
    </row>
    <row r="44" spans="1:10" hidden="1" x14ac:dyDescent="0.2">
      <c r="A44" s="5">
        <v>35</v>
      </c>
      <c r="B44" s="4" t="s">
        <v>67</v>
      </c>
      <c r="C44" s="4" t="s">
        <v>45</v>
      </c>
      <c r="D44" s="4" t="s">
        <v>12</v>
      </c>
      <c r="E44" s="8">
        <v>560700</v>
      </c>
      <c r="F44" s="8">
        <v>550000</v>
      </c>
      <c r="G44" s="13">
        <f>Table1[[#This Row],[Selling Price]]/Table1[[#This Row],[List Price]]</f>
        <v>0.98091671125378987</v>
      </c>
      <c r="H44" s="9">
        <v>43221</v>
      </c>
      <c r="I44" s="9">
        <v>43250</v>
      </c>
      <c r="J44" s="14">
        <f>Table1[[#This Row],[Sale Date]]-Table1[[#This Row],[Listing Date]]</f>
        <v>29</v>
      </c>
    </row>
    <row r="45" spans="1:10" hidden="1" x14ac:dyDescent="0.2">
      <c r="A45" s="5">
        <v>46</v>
      </c>
      <c r="B45" s="4" t="s">
        <v>30</v>
      </c>
      <c r="C45" s="4" t="s">
        <v>45</v>
      </c>
      <c r="D45" s="4" t="s">
        <v>6</v>
      </c>
      <c r="E45" s="8">
        <v>650000</v>
      </c>
      <c r="F45" s="8">
        <v>598000</v>
      </c>
      <c r="G45" s="13">
        <f>Table1[[#This Row],[Selling Price]]/Table1[[#This Row],[List Price]]</f>
        <v>0.92</v>
      </c>
      <c r="H45" s="9">
        <v>43235</v>
      </c>
      <c r="I45" s="9">
        <v>43260</v>
      </c>
      <c r="J45" s="14">
        <f>Table1[[#This Row],[Sale Date]]-Table1[[#This Row],[Listing Date]]</f>
        <v>25</v>
      </c>
    </row>
    <row r="46" spans="1:10" hidden="1" x14ac:dyDescent="0.2">
      <c r="A46" s="5">
        <v>73</v>
      </c>
      <c r="B46" s="4" t="s">
        <v>43</v>
      </c>
      <c r="C46" s="4" t="s">
        <v>45</v>
      </c>
      <c r="D46" s="4" t="s">
        <v>6</v>
      </c>
      <c r="E46" s="8">
        <v>555000</v>
      </c>
      <c r="F46" s="8">
        <v>565000</v>
      </c>
      <c r="G46" s="13">
        <f>Table1[[#This Row],[Selling Price]]/Table1[[#This Row],[List Price]]</f>
        <v>1.0180180180180181</v>
      </c>
      <c r="H46" s="9">
        <v>43275</v>
      </c>
      <c r="I46" s="9">
        <v>43281</v>
      </c>
      <c r="J46" s="14">
        <f>Table1[[#This Row],[Sale Date]]-Table1[[#This Row],[Listing Date]]</f>
        <v>6</v>
      </c>
    </row>
    <row r="47" spans="1:10" hidden="1" x14ac:dyDescent="0.2">
      <c r="A47" s="5">
        <v>59</v>
      </c>
      <c r="B47" s="4" t="s">
        <v>35</v>
      </c>
      <c r="C47" s="4" t="s">
        <v>45</v>
      </c>
      <c r="D47" s="4" t="s">
        <v>11</v>
      </c>
      <c r="E47" s="8">
        <v>289900</v>
      </c>
      <c r="F47" s="8">
        <v>279000</v>
      </c>
      <c r="G47" s="13">
        <f>Table1[[#This Row],[Selling Price]]/Table1[[#This Row],[List Price]]</f>
        <v>0.96240082787167991</v>
      </c>
      <c r="H47" s="9">
        <v>43251</v>
      </c>
      <c r="I47" s="9">
        <v>43252</v>
      </c>
      <c r="J47" s="14">
        <f>Table1[[#This Row],[Sale Date]]-Table1[[#This Row],[Listing Date]]</f>
        <v>1</v>
      </c>
    </row>
    <row r="48" spans="1:10" x14ac:dyDescent="0.2">
      <c r="A48" s="5">
        <v>41</v>
      </c>
      <c r="B48" s="4" t="s">
        <v>88</v>
      </c>
      <c r="C48" s="4" t="s">
        <v>71</v>
      </c>
      <c r="D48" s="4" t="s">
        <v>9</v>
      </c>
      <c r="E48" s="8">
        <v>500000</v>
      </c>
      <c r="F48" s="8">
        <v>425000</v>
      </c>
      <c r="G48" s="13">
        <f>Table1[[#This Row],[Selling Price]]/Table1[[#This Row],[List Price]]</f>
        <v>0.85</v>
      </c>
      <c r="H48" s="9">
        <v>43225</v>
      </c>
      <c r="I48" s="9">
        <v>43419</v>
      </c>
      <c r="J48" s="14">
        <f>Table1[[#This Row],[Sale Date]]-Table1[[#This Row],[Listing Date]]</f>
        <v>194</v>
      </c>
    </row>
    <row r="49" spans="1:10" x14ac:dyDescent="0.2">
      <c r="A49" s="5">
        <v>62</v>
      </c>
      <c r="B49" s="4" t="s">
        <v>95</v>
      </c>
      <c r="C49" s="4" t="s">
        <v>71</v>
      </c>
      <c r="D49" s="4" t="s">
        <v>58</v>
      </c>
      <c r="E49" s="8">
        <v>399000</v>
      </c>
      <c r="F49" s="8">
        <v>350000</v>
      </c>
      <c r="G49" s="13">
        <f>Table1[[#This Row],[Selling Price]]/Table1[[#This Row],[List Price]]</f>
        <v>0.8771929824561403</v>
      </c>
      <c r="H49" s="9">
        <v>43253</v>
      </c>
      <c r="I49" s="9">
        <v>43434</v>
      </c>
      <c r="J49" s="14">
        <f>Table1[[#This Row],[Sale Date]]-Table1[[#This Row],[Listing Date]]</f>
        <v>181</v>
      </c>
    </row>
    <row r="50" spans="1:10" x14ac:dyDescent="0.2">
      <c r="A50" s="5">
        <v>42</v>
      </c>
      <c r="B50" s="4" t="s">
        <v>89</v>
      </c>
      <c r="C50" s="4" t="s">
        <v>71</v>
      </c>
      <c r="D50" s="4" t="s">
        <v>7</v>
      </c>
      <c r="E50" s="8">
        <v>460750</v>
      </c>
      <c r="F50" s="8">
        <v>435500</v>
      </c>
      <c r="G50" s="13">
        <f>Table1[[#This Row],[Selling Price]]/Table1[[#This Row],[List Price]]</f>
        <v>0.94519804666304941</v>
      </c>
      <c r="H50" s="9">
        <v>43225</v>
      </c>
      <c r="I50" s="9">
        <v>43405</v>
      </c>
      <c r="J50" s="14">
        <f>Table1[[#This Row],[Sale Date]]-Table1[[#This Row],[Listing Date]]</f>
        <v>180</v>
      </c>
    </row>
    <row r="51" spans="1:10" x14ac:dyDescent="0.2">
      <c r="A51" s="5">
        <v>28</v>
      </c>
      <c r="B51" s="4" t="s">
        <v>83</v>
      </c>
      <c r="C51" s="4" t="s">
        <v>71</v>
      </c>
      <c r="D51" s="4" t="s">
        <v>12</v>
      </c>
      <c r="E51" s="8">
        <v>450000</v>
      </c>
      <c r="F51" s="8">
        <v>400000</v>
      </c>
      <c r="G51" s="13">
        <f>Table1[[#This Row],[Selling Price]]/Table1[[#This Row],[List Price]]</f>
        <v>0.88888888888888884</v>
      </c>
      <c r="H51" s="9">
        <v>43220</v>
      </c>
      <c r="I51" s="9">
        <v>43374</v>
      </c>
      <c r="J51" s="14">
        <f>Table1[[#This Row],[Sale Date]]-Table1[[#This Row],[Listing Date]]</f>
        <v>154</v>
      </c>
    </row>
    <row r="52" spans="1:10" x14ac:dyDescent="0.2">
      <c r="A52" s="5">
        <v>38</v>
      </c>
      <c r="B52" s="4" t="s">
        <v>87</v>
      </c>
      <c r="C52" s="4" t="s">
        <v>71</v>
      </c>
      <c r="D52" s="4" t="s">
        <v>14</v>
      </c>
      <c r="E52" s="8">
        <v>475000</v>
      </c>
      <c r="F52" s="8">
        <v>425250</v>
      </c>
      <c r="G52" s="13">
        <f>Table1[[#This Row],[Selling Price]]/Table1[[#This Row],[List Price]]</f>
        <v>0.89526315789473687</v>
      </c>
      <c r="H52" s="9">
        <v>43225</v>
      </c>
      <c r="I52" s="9">
        <v>43366</v>
      </c>
      <c r="J52" s="14">
        <f>Table1[[#This Row],[Sale Date]]-Table1[[#This Row],[Listing Date]]</f>
        <v>141</v>
      </c>
    </row>
    <row r="53" spans="1:10" x14ac:dyDescent="0.2">
      <c r="A53" s="5">
        <v>63</v>
      </c>
      <c r="B53" s="4" t="s">
        <v>96</v>
      </c>
      <c r="C53" s="4" t="s">
        <v>71</v>
      </c>
      <c r="D53" s="4" t="s">
        <v>6</v>
      </c>
      <c r="E53" s="8">
        <v>410000</v>
      </c>
      <c r="F53" s="8">
        <v>350750</v>
      </c>
      <c r="G53" s="13">
        <f>Table1[[#This Row],[Selling Price]]/Table1[[#This Row],[List Price]]</f>
        <v>0.85548780487804876</v>
      </c>
      <c r="H53" s="9">
        <v>43254</v>
      </c>
      <c r="I53" s="9">
        <v>43388</v>
      </c>
      <c r="J53" s="14">
        <f>Table1[[#This Row],[Sale Date]]-Table1[[#This Row],[Listing Date]]</f>
        <v>134</v>
      </c>
    </row>
    <row r="54" spans="1:10" x14ac:dyDescent="0.2">
      <c r="A54" s="5">
        <v>72</v>
      </c>
      <c r="B54" s="4" t="s">
        <v>99</v>
      </c>
      <c r="C54" s="4" t="s">
        <v>71</v>
      </c>
      <c r="D54" s="4" t="s">
        <v>11</v>
      </c>
      <c r="E54" s="8">
        <v>300000</v>
      </c>
      <c r="F54" s="8">
        <v>250000</v>
      </c>
      <c r="G54" s="13">
        <f>Table1[[#This Row],[Selling Price]]/Table1[[#This Row],[List Price]]</f>
        <v>0.83333333333333337</v>
      </c>
      <c r="H54" s="9">
        <v>43274</v>
      </c>
      <c r="I54" s="9">
        <v>43406</v>
      </c>
      <c r="J54" s="14">
        <f>Table1[[#This Row],[Sale Date]]-Table1[[#This Row],[Listing Date]]</f>
        <v>132</v>
      </c>
    </row>
    <row r="55" spans="1:10" x14ac:dyDescent="0.2">
      <c r="A55" s="5">
        <v>26</v>
      </c>
      <c r="B55" s="4" t="s">
        <v>82</v>
      </c>
      <c r="C55" s="4" t="s">
        <v>71</v>
      </c>
      <c r="D55" s="4" t="s">
        <v>10</v>
      </c>
      <c r="E55" s="8">
        <v>515000</v>
      </c>
      <c r="F55" s="8">
        <v>485750</v>
      </c>
      <c r="G55" s="13">
        <f>Table1[[#This Row],[Selling Price]]/Table1[[#This Row],[List Price]]</f>
        <v>0.94320388349514561</v>
      </c>
      <c r="H55" s="9">
        <v>43219</v>
      </c>
      <c r="I55" s="9">
        <v>43337</v>
      </c>
      <c r="J55" s="14">
        <f>Table1[[#This Row],[Sale Date]]-Table1[[#This Row],[Listing Date]]</f>
        <v>118</v>
      </c>
    </row>
    <row r="56" spans="1:10" x14ac:dyDescent="0.2">
      <c r="A56" s="5">
        <v>52</v>
      </c>
      <c r="B56" s="4" t="s">
        <v>92</v>
      </c>
      <c r="C56" s="4" t="s">
        <v>71</v>
      </c>
      <c r="D56" s="4" t="s">
        <v>13</v>
      </c>
      <c r="E56" s="8">
        <v>375000</v>
      </c>
      <c r="F56" s="8">
        <v>330000</v>
      </c>
      <c r="G56" s="13">
        <f>Table1[[#This Row],[Selling Price]]/Table1[[#This Row],[List Price]]</f>
        <v>0.88</v>
      </c>
      <c r="H56" s="9">
        <v>43246</v>
      </c>
      <c r="I56" s="9">
        <v>43342</v>
      </c>
      <c r="J56" s="14">
        <f>Table1[[#This Row],[Sale Date]]-Table1[[#This Row],[Listing Date]]</f>
        <v>96</v>
      </c>
    </row>
    <row r="57" spans="1:10" x14ac:dyDescent="0.2">
      <c r="A57" s="5">
        <v>77</v>
      </c>
      <c r="B57" s="4" t="s">
        <v>101</v>
      </c>
      <c r="C57" s="4" t="s">
        <v>71</v>
      </c>
      <c r="D57" s="4" t="s">
        <v>9</v>
      </c>
      <c r="E57" s="8">
        <v>299999</v>
      </c>
      <c r="F57" s="8">
        <v>280000</v>
      </c>
      <c r="G57" s="13">
        <f>Table1[[#This Row],[Selling Price]]/Table1[[#This Row],[List Price]]</f>
        <v>0.9333364444548149</v>
      </c>
      <c r="H57" s="9">
        <v>43280</v>
      </c>
      <c r="I57" s="9">
        <v>43373</v>
      </c>
      <c r="J57" s="14">
        <f>Table1[[#This Row],[Sale Date]]-Table1[[#This Row],[Listing Date]]</f>
        <v>93</v>
      </c>
    </row>
    <row r="58" spans="1:10" x14ac:dyDescent="0.2">
      <c r="A58" s="5">
        <v>79</v>
      </c>
      <c r="B58" s="4" t="s">
        <v>102</v>
      </c>
      <c r="C58" s="4" t="s">
        <v>71</v>
      </c>
      <c r="D58" s="4" t="s">
        <v>9</v>
      </c>
      <c r="E58" s="8">
        <v>339999</v>
      </c>
      <c r="F58" s="8">
        <v>310000</v>
      </c>
      <c r="G58" s="13">
        <f>Table1[[#This Row],[Selling Price]]/Table1[[#This Row],[List Price]]</f>
        <v>0.91176738755113984</v>
      </c>
      <c r="H58" s="9">
        <v>43281</v>
      </c>
      <c r="I58" s="9">
        <v>43374</v>
      </c>
      <c r="J58" s="14">
        <f>Table1[[#This Row],[Sale Date]]-Table1[[#This Row],[Listing Date]]</f>
        <v>93</v>
      </c>
    </row>
    <row r="59" spans="1:10" x14ac:dyDescent="0.2">
      <c r="A59" s="5">
        <v>54</v>
      </c>
      <c r="B59" s="4" t="s">
        <v>93</v>
      </c>
      <c r="C59" s="4" t="s">
        <v>71</v>
      </c>
      <c r="D59" s="4" t="s">
        <v>13</v>
      </c>
      <c r="E59" s="8">
        <v>450000</v>
      </c>
      <c r="F59" s="8">
        <v>400000</v>
      </c>
      <c r="G59" s="13">
        <f>Table1[[#This Row],[Selling Price]]/Table1[[#This Row],[List Price]]</f>
        <v>0.88888888888888884</v>
      </c>
      <c r="H59" s="9">
        <v>43248</v>
      </c>
      <c r="I59" s="9">
        <v>43327</v>
      </c>
      <c r="J59" s="14">
        <f>Table1[[#This Row],[Sale Date]]-Table1[[#This Row],[Listing Date]]</f>
        <v>79</v>
      </c>
    </row>
    <row r="60" spans="1:10" x14ac:dyDescent="0.2">
      <c r="A60" s="5">
        <v>33</v>
      </c>
      <c r="B60" s="4" t="s">
        <v>85</v>
      </c>
      <c r="C60" s="4" t="s">
        <v>71</v>
      </c>
      <c r="D60" s="4" t="s">
        <v>8</v>
      </c>
      <c r="E60" s="8">
        <v>395000</v>
      </c>
      <c r="F60" s="8">
        <v>375000</v>
      </c>
      <c r="G60" s="13">
        <f>Table1[[#This Row],[Selling Price]]/Table1[[#This Row],[List Price]]</f>
        <v>0.94936708860759489</v>
      </c>
      <c r="H60" s="9">
        <v>43221</v>
      </c>
      <c r="I60" s="9">
        <v>43297</v>
      </c>
      <c r="J60" s="14">
        <f>Table1[[#This Row],[Sale Date]]-Table1[[#This Row],[Listing Date]]</f>
        <v>76</v>
      </c>
    </row>
    <row r="61" spans="1:10" x14ac:dyDescent="0.2">
      <c r="A61" s="5">
        <v>29</v>
      </c>
      <c r="B61" s="4" t="s">
        <v>84</v>
      </c>
      <c r="C61" s="4" t="s">
        <v>71</v>
      </c>
      <c r="D61" s="4" t="s">
        <v>9</v>
      </c>
      <c r="E61" s="8">
        <v>310000</v>
      </c>
      <c r="F61" s="8">
        <v>300000</v>
      </c>
      <c r="G61" s="13">
        <f>Table1[[#This Row],[Selling Price]]/Table1[[#This Row],[List Price]]</f>
        <v>0.967741935483871</v>
      </c>
      <c r="H61" s="9">
        <v>43220</v>
      </c>
      <c r="I61" s="9">
        <v>43282</v>
      </c>
      <c r="J61" s="14">
        <f>Table1[[#This Row],[Sale Date]]-Table1[[#This Row],[Listing Date]]</f>
        <v>62</v>
      </c>
    </row>
    <row r="62" spans="1:10" x14ac:dyDescent="0.2">
      <c r="A62" s="5">
        <v>74</v>
      </c>
      <c r="B62" s="4" t="s">
        <v>100</v>
      </c>
      <c r="C62" s="4" t="s">
        <v>71</v>
      </c>
      <c r="D62" s="4" t="s">
        <v>13</v>
      </c>
      <c r="E62" s="8">
        <v>275900</v>
      </c>
      <c r="F62" s="8">
        <v>250000</v>
      </c>
      <c r="G62" s="13">
        <f>Table1[[#This Row],[Selling Price]]/Table1[[#This Row],[List Price]]</f>
        <v>0.90612540775643347</v>
      </c>
      <c r="H62" s="9">
        <v>43275</v>
      </c>
      <c r="I62" s="9">
        <v>43327</v>
      </c>
      <c r="J62" s="14">
        <f>Table1[[#This Row],[Sale Date]]-Table1[[#This Row],[Listing Date]]</f>
        <v>52</v>
      </c>
    </row>
    <row r="63" spans="1:10" x14ac:dyDescent="0.2">
      <c r="A63" s="5">
        <v>57</v>
      </c>
      <c r="B63" s="4" t="s">
        <v>94</v>
      </c>
      <c r="C63" s="4" t="s">
        <v>71</v>
      </c>
      <c r="D63" s="4" t="s">
        <v>11</v>
      </c>
      <c r="E63" s="8">
        <v>400000</v>
      </c>
      <c r="F63" s="8">
        <v>375000</v>
      </c>
      <c r="G63" s="13">
        <f>Table1[[#This Row],[Selling Price]]/Table1[[#This Row],[List Price]]</f>
        <v>0.9375</v>
      </c>
      <c r="H63" s="9">
        <v>43251</v>
      </c>
      <c r="I63" s="9">
        <v>43296</v>
      </c>
      <c r="J63" s="14">
        <f>Table1[[#This Row],[Sale Date]]-Table1[[#This Row],[Listing Date]]</f>
        <v>45</v>
      </c>
    </row>
    <row r="64" spans="1:10" x14ac:dyDescent="0.2">
      <c r="A64" s="5">
        <v>23</v>
      </c>
      <c r="B64" s="4" t="s">
        <v>81</v>
      </c>
      <c r="C64" s="4" t="s">
        <v>71</v>
      </c>
      <c r="D64" s="4" t="s">
        <v>7</v>
      </c>
      <c r="E64" s="8">
        <v>285750</v>
      </c>
      <c r="F64" s="8">
        <v>300000</v>
      </c>
      <c r="G64" s="13">
        <f>Table1[[#This Row],[Selling Price]]/Table1[[#This Row],[List Price]]</f>
        <v>1.0498687664041995</v>
      </c>
      <c r="H64" s="9">
        <v>43218</v>
      </c>
      <c r="I64" s="9">
        <v>43254</v>
      </c>
      <c r="J64" s="14">
        <f>Table1[[#This Row],[Sale Date]]-Table1[[#This Row],[Listing Date]]</f>
        <v>36</v>
      </c>
    </row>
    <row r="65" spans="1:10" x14ac:dyDescent="0.2">
      <c r="A65" s="5">
        <v>51</v>
      </c>
      <c r="B65" s="4" t="s">
        <v>91</v>
      </c>
      <c r="C65" s="4" t="s">
        <v>71</v>
      </c>
      <c r="D65" s="4" t="s">
        <v>13</v>
      </c>
      <c r="E65" s="8">
        <v>345000</v>
      </c>
      <c r="F65" s="8">
        <v>335000</v>
      </c>
      <c r="G65" s="13">
        <f>Table1[[#This Row],[Selling Price]]/Table1[[#This Row],[List Price]]</f>
        <v>0.97101449275362317</v>
      </c>
      <c r="H65" s="9">
        <v>43243</v>
      </c>
      <c r="I65" s="9">
        <v>43274</v>
      </c>
      <c r="J65" s="14">
        <f>Table1[[#This Row],[Sale Date]]-Table1[[#This Row],[Listing Date]]</f>
        <v>31</v>
      </c>
    </row>
    <row r="66" spans="1:10" x14ac:dyDescent="0.2">
      <c r="A66" s="5">
        <v>22</v>
      </c>
      <c r="B66" s="4" t="s">
        <v>80</v>
      </c>
      <c r="C66" s="4" t="s">
        <v>71</v>
      </c>
      <c r="D66" s="4" t="s">
        <v>10</v>
      </c>
      <c r="E66" s="8">
        <v>325000</v>
      </c>
      <c r="F66" s="8">
        <v>320000</v>
      </c>
      <c r="G66" s="13">
        <f>Table1[[#This Row],[Selling Price]]/Table1[[#This Row],[List Price]]</f>
        <v>0.98461538461538467</v>
      </c>
      <c r="H66" s="9">
        <v>43218</v>
      </c>
      <c r="I66" s="9">
        <v>43248</v>
      </c>
      <c r="J66" s="14">
        <f>Table1[[#This Row],[Sale Date]]-Table1[[#This Row],[Listing Date]]</f>
        <v>30</v>
      </c>
    </row>
    <row r="67" spans="1:10" hidden="1" x14ac:dyDescent="0.2">
      <c r="A67" s="5">
        <v>64</v>
      </c>
      <c r="B67" s="4" t="s">
        <v>97</v>
      </c>
      <c r="C67" s="4" t="s">
        <v>71</v>
      </c>
      <c r="D67" s="4" t="s">
        <v>14</v>
      </c>
      <c r="E67" s="8">
        <v>285750</v>
      </c>
      <c r="F67" s="8">
        <v>300000</v>
      </c>
      <c r="G67" s="13">
        <f>Table1[[#This Row],[Selling Price]]/Table1[[#This Row],[List Price]]</f>
        <v>1.0498687664041995</v>
      </c>
      <c r="H67" s="9">
        <v>43256</v>
      </c>
      <c r="I67" s="9">
        <v>43282</v>
      </c>
      <c r="J67" s="14">
        <f>Table1[[#This Row],[Sale Date]]-Table1[[#This Row],[Listing Date]]</f>
        <v>26</v>
      </c>
    </row>
    <row r="68" spans="1:10" hidden="1" x14ac:dyDescent="0.2">
      <c r="A68" s="5">
        <v>47</v>
      </c>
      <c r="B68" s="4" t="s">
        <v>90</v>
      </c>
      <c r="C68" s="4" t="s">
        <v>71</v>
      </c>
      <c r="D68" s="4" t="s">
        <v>11</v>
      </c>
      <c r="E68" s="8">
        <v>325000</v>
      </c>
      <c r="F68" s="8">
        <v>325000</v>
      </c>
      <c r="G68" s="13">
        <f>Table1[[#This Row],[Selling Price]]/Table1[[#This Row],[List Price]]</f>
        <v>1</v>
      </c>
      <c r="H68" s="9">
        <v>43238</v>
      </c>
      <c r="I68" s="9">
        <v>43251</v>
      </c>
      <c r="J68" s="14">
        <f>Table1[[#This Row],[Sale Date]]-Table1[[#This Row],[Listing Date]]</f>
        <v>13</v>
      </c>
    </row>
    <row r="69" spans="1:10" hidden="1" x14ac:dyDescent="0.2">
      <c r="A69" s="5">
        <v>67</v>
      </c>
      <c r="B69" s="4" t="s">
        <v>98</v>
      </c>
      <c r="C69" s="4" t="s">
        <v>71</v>
      </c>
      <c r="D69" s="4" t="s">
        <v>7</v>
      </c>
      <c r="E69" s="8">
        <v>250000</v>
      </c>
      <c r="F69" s="8">
        <v>275000</v>
      </c>
      <c r="G69" s="13">
        <f>Table1[[#This Row],[Selling Price]]/Table1[[#This Row],[List Price]]</f>
        <v>1.1000000000000001</v>
      </c>
      <c r="H69" s="9">
        <v>43263</v>
      </c>
      <c r="I69" s="9">
        <v>43276</v>
      </c>
      <c r="J69" s="14">
        <f>Table1[[#This Row],[Sale Date]]-Table1[[#This Row],[Listing Date]]</f>
        <v>13</v>
      </c>
    </row>
    <row r="70" spans="1:10" hidden="1" x14ac:dyDescent="0.2">
      <c r="A70" s="5">
        <v>18</v>
      </c>
      <c r="B70" s="4" t="s">
        <v>78</v>
      </c>
      <c r="C70" s="4" t="s">
        <v>71</v>
      </c>
      <c r="D70" s="4" t="s">
        <v>12</v>
      </c>
      <c r="E70" s="8">
        <v>300000</v>
      </c>
      <c r="F70" s="8">
        <v>300000</v>
      </c>
      <c r="G70" s="13">
        <f>Table1[[#This Row],[Selling Price]]/Table1[[#This Row],[List Price]]</f>
        <v>1</v>
      </c>
      <c r="H70" s="9">
        <v>43208</v>
      </c>
      <c r="I70" s="9">
        <v>43220</v>
      </c>
      <c r="J70" s="14">
        <f>Table1[[#This Row],[Sale Date]]-Table1[[#This Row],[Listing Date]]</f>
        <v>12</v>
      </c>
    </row>
    <row r="71" spans="1:10" hidden="1" x14ac:dyDescent="0.2">
      <c r="A71" s="5">
        <v>31</v>
      </c>
      <c r="B71" s="4" t="s">
        <v>86</v>
      </c>
      <c r="C71" s="4" t="s">
        <v>71</v>
      </c>
      <c r="D71" s="4" t="s">
        <v>9</v>
      </c>
      <c r="E71" s="8">
        <v>375500</v>
      </c>
      <c r="F71" s="8">
        <v>375500</v>
      </c>
      <c r="G71" s="13">
        <f>Table1[[#This Row],[Selling Price]]/Table1[[#This Row],[List Price]]</f>
        <v>1</v>
      </c>
      <c r="H71" s="9">
        <v>43221</v>
      </c>
      <c r="I71" s="9">
        <v>43225</v>
      </c>
      <c r="J71" s="14">
        <f>Table1[[#This Row],[Sale Date]]-Table1[[#This Row],[Listing Date]]</f>
        <v>4</v>
      </c>
    </row>
    <row r="72" spans="1:10" hidden="1" x14ac:dyDescent="0.2">
      <c r="A72" s="5">
        <v>61</v>
      </c>
      <c r="B72" s="4" t="s">
        <v>36</v>
      </c>
      <c r="C72" s="4" t="s">
        <v>46</v>
      </c>
      <c r="D72" s="4" t="s">
        <v>13</v>
      </c>
      <c r="E72" s="8">
        <v>259900</v>
      </c>
      <c r="F72" s="8">
        <v>246905</v>
      </c>
      <c r="G72" s="13">
        <f>Table1[[#This Row],[Selling Price]]/Table1[[#This Row],[List Price]]</f>
        <v>0.95</v>
      </c>
      <c r="H72" s="9">
        <v>43253</v>
      </c>
      <c r="I72" s="9">
        <v>43345</v>
      </c>
      <c r="J72" s="14">
        <f>Table1[[#This Row],[Sale Date]]-Table1[[#This Row],[Listing Date]]</f>
        <v>92</v>
      </c>
    </row>
    <row r="73" spans="1:10" hidden="1" x14ac:dyDescent="0.2">
      <c r="A73" s="5">
        <v>13</v>
      </c>
      <c r="B73" s="4" t="s">
        <v>19</v>
      </c>
      <c r="C73" s="4" t="s">
        <v>46</v>
      </c>
      <c r="D73" s="4" t="s">
        <v>8</v>
      </c>
      <c r="E73" s="8">
        <v>110000</v>
      </c>
      <c r="F73" s="8">
        <v>106000</v>
      </c>
      <c r="G73" s="13">
        <f>Table1[[#This Row],[Selling Price]]/Table1[[#This Row],[List Price]]</f>
        <v>0.96363636363636362</v>
      </c>
      <c r="H73" s="9">
        <v>43202</v>
      </c>
      <c r="I73" s="9">
        <v>43284</v>
      </c>
      <c r="J73" s="14">
        <f>Table1[[#This Row],[Sale Date]]-Table1[[#This Row],[Listing Date]]</f>
        <v>82</v>
      </c>
    </row>
    <row r="74" spans="1:10" hidden="1" x14ac:dyDescent="0.2">
      <c r="A74" s="5">
        <v>76</v>
      </c>
      <c r="B74" s="4" t="s">
        <v>41</v>
      </c>
      <c r="C74" s="4" t="s">
        <v>46</v>
      </c>
      <c r="D74" s="4" t="s">
        <v>13</v>
      </c>
      <c r="E74" s="8">
        <v>165900</v>
      </c>
      <c r="F74" s="8">
        <v>159264</v>
      </c>
      <c r="G74" s="13">
        <f>Table1[[#This Row],[Selling Price]]/Table1[[#This Row],[List Price]]</f>
        <v>0.96</v>
      </c>
      <c r="H74" s="9">
        <v>43280</v>
      </c>
      <c r="I74" s="9">
        <v>43349</v>
      </c>
      <c r="J74" s="14">
        <f>Table1[[#This Row],[Sale Date]]-Table1[[#This Row],[Listing Date]]</f>
        <v>69</v>
      </c>
    </row>
    <row r="75" spans="1:10" hidden="1" x14ac:dyDescent="0.2">
      <c r="A75" s="5">
        <v>10</v>
      </c>
      <c r="B75" s="4" t="s">
        <v>18</v>
      </c>
      <c r="C75" s="4" t="s">
        <v>46</v>
      </c>
      <c r="D75" s="4" t="s">
        <v>7</v>
      </c>
      <c r="E75" s="8">
        <v>165000</v>
      </c>
      <c r="F75" s="8">
        <v>156750</v>
      </c>
      <c r="G75" s="13">
        <f>Table1[[#This Row],[Selling Price]]/Table1[[#This Row],[List Price]]</f>
        <v>0.95</v>
      </c>
      <c r="H75" s="9">
        <v>43202</v>
      </c>
      <c r="I75" s="9">
        <v>43263</v>
      </c>
      <c r="J75" s="14">
        <f>Table1[[#This Row],[Sale Date]]-Table1[[#This Row],[Listing Date]]</f>
        <v>61</v>
      </c>
    </row>
    <row r="76" spans="1:10" hidden="1" x14ac:dyDescent="0.2">
      <c r="A76" s="5">
        <v>7</v>
      </c>
      <c r="B76" s="4" t="s">
        <v>74</v>
      </c>
      <c r="C76" s="4" t="s">
        <v>46</v>
      </c>
      <c r="D76" s="4" t="s">
        <v>10</v>
      </c>
      <c r="E76" s="8">
        <v>300000</v>
      </c>
      <c r="F76" s="8">
        <v>290000</v>
      </c>
      <c r="G76" s="13">
        <f>Table1[[#This Row],[Selling Price]]/Table1[[#This Row],[List Price]]</f>
        <v>0.96666666666666667</v>
      </c>
      <c r="H76" s="9">
        <v>43193</v>
      </c>
      <c r="I76" s="9">
        <v>43252</v>
      </c>
      <c r="J76" s="14">
        <f>Table1[[#This Row],[Sale Date]]-Table1[[#This Row],[Listing Date]]</f>
        <v>59</v>
      </c>
    </row>
    <row r="77" spans="1:10" hidden="1" x14ac:dyDescent="0.2">
      <c r="A77" s="5">
        <v>4</v>
      </c>
      <c r="B77" s="4" t="s">
        <v>73</v>
      </c>
      <c r="C77" s="4" t="s">
        <v>46</v>
      </c>
      <c r="D77" s="4" t="s">
        <v>10</v>
      </c>
      <c r="E77" s="8">
        <v>215800</v>
      </c>
      <c r="F77" s="8">
        <v>200000</v>
      </c>
      <c r="G77" s="13">
        <f>Table1[[#This Row],[Selling Price]]/Table1[[#This Row],[List Price]]</f>
        <v>0.92678405931417984</v>
      </c>
      <c r="H77" s="10">
        <v>43191</v>
      </c>
      <c r="I77" s="9">
        <v>43245</v>
      </c>
      <c r="J77" s="14">
        <f>Table1[[#This Row],[Sale Date]]-Table1[[#This Row],[Listing Date]]</f>
        <v>54</v>
      </c>
    </row>
    <row r="78" spans="1:10" hidden="1" x14ac:dyDescent="0.2">
      <c r="A78" s="5">
        <v>49</v>
      </c>
      <c r="B78" s="4" t="s">
        <v>69</v>
      </c>
      <c r="C78" s="4" t="s">
        <v>46</v>
      </c>
      <c r="D78" s="4" t="s">
        <v>6</v>
      </c>
      <c r="E78" s="8">
        <v>180000</v>
      </c>
      <c r="F78" s="8">
        <v>175000</v>
      </c>
      <c r="G78" s="13">
        <f>Table1[[#This Row],[Selling Price]]/Table1[[#This Row],[List Price]]</f>
        <v>0.97222222222222221</v>
      </c>
      <c r="H78" s="9">
        <v>43243</v>
      </c>
      <c r="I78" s="9">
        <v>43296</v>
      </c>
      <c r="J78" s="14">
        <f>Table1[[#This Row],[Sale Date]]-Table1[[#This Row],[Listing Date]]</f>
        <v>53</v>
      </c>
    </row>
    <row r="79" spans="1:10" hidden="1" x14ac:dyDescent="0.2">
      <c r="A79" s="5">
        <v>30</v>
      </c>
      <c r="B79" s="4" t="s">
        <v>24</v>
      </c>
      <c r="C79" s="4" t="s">
        <v>46</v>
      </c>
      <c r="D79" s="4" t="s">
        <v>12</v>
      </c>
      <c r="E79" s="8">
        <v>250000</v>
      </c>
      <c r="F79" s="8">
        <v>255000</v>
      </c>
      <c r="G79" s="13">
        <f>Table1[[#This Row],[Selling Price]]/Table1[[#This Row],[List Price]]</f>
        <v>1.02</v>
      </c>
      <c r="H79" s="9">
        <v>43221</v>
      </c>
      <c r="I79" s="9">
        <v>43269</v>
      </c>
      <c r="J79" s="14">
        <f>Table1[[#This Row],[Sale Date]]-Table1[[#This Row],[Listing Date]]</f>
        <v>48</v>
      </c>
    </row>
    <row r="80" spans="1:10" hidden="1" x14ac:dyDescent="0.2">
      <c r="A80" s="5">
        <v>39</v>
      </c>
      <c r="B80" s="4" t="s">
        <v>28</v>
      </c>
      <c r="C80" s="4" t="s">
        <v>46</v>
      </c>
      <c r="D80" s="4" t="s">
        <v>12</v>
      </c>
      <c r="E80" s="8">
        <v>450000</v>
      </c>
      <c r="F80" s="8">
        <v>382500</v>
      </c>
      <c r="G80" s="13">
        <f>Table1[[#This Row],[Selling Price]]/Table1[[#This Row],[List Price]]</f>
        <v>0.85</v>
      </c>
      <c r="H80" s="9">
        <v>43225</v>
      </c>
      <c r="I80" s="9">
        <v>43267</v>
      </c>
      <c r="J80" s="14">
        <f>Table1[[#This Row],[Sale Date]]-Table1[[#This Row],[Listing Date]]</f>
        <v>42</v>
      </c>
    </row>
    <row r="81" spans="1:10" hidden="1" x14ac:dyDescent="0.2">
      <c r="A81" s="5">
        <v>21</v>
      </c>
      <c r="B81" s="4" t="s">
        <v>79</v>
      </c>
      <c r="C81" s="4" t="s">
        <v>46</v>
      </c>
      <c r="D81" s="4" t="s">
        <v>12</v>
      </c>
      <c r="E81" s="8">
        <v>325000</v>
      </c>
      <c r="F81" s="8">
        <v>302250</v>
      </c>
      <c r="G81" s="13">
        <f>Table1[[#This Row],[Selling Price]]/Table1[[#This Row],[List Price]]</f>
        <v>0.93</v>
      </c>
      <c r="H81" s="9">
        <v>43218</v>
      </c>
      <c r="I81" s="9">
        <v>43252</v>
      </c>
      <c r="J81" s="14">
        <f>Table1[[#This Row],[Sale Date]]-Table1[[#This Row],[Listing Date]]</f>
        <v>34</v>
      </c>
    </row>
    <row r="82" spans="1:10" hidden="1" x14ac:dyDescent="0.2">
      <c r="A82" s="5">
        <v>53</v>
      </c>
      <c r="B82" s="4" t="s">
        <v>33</v>
      </c>
      <c r="C82" s="4" t="s">
        <v>46</v>
      </c>
      <c r="D82" s="4" t="s">
        <v>8</v>
      </c>
      <c r="E82" s="8">
        <v>215000</v>
      </c>
      <c r="F82" s="8">
        <v>195000</v>
      </c>
      <c r="G82" s="13">
        <f>Table1[[#This Row],[Selling Price]]/Table1[[#This Row],[List Price]]</f>
        <v>0.90697674418604646</v>
      </c>
      <c r="H82" s="9">
        <v>43248</v>
      </c>
      <c r="I82" s="9">
        <v>43269</v>
      </c>
      <c r="J82" s="14">
        <f>Table1[[#This Row],[Sale Date]]-Table1[[#This Row],[Listing Date]]</f>
        <v>21</v>
      </c>
    </row>
    <row r="83" spans="1:10" x14ac:dyDescent="0.2">
      <c r="A83" s="15" t="s">
        <v>106</v>
      </c>
      <c r="B83" s="16"/>
      <c r="C83" s="16"/>
      <c r="D83" s="16"/>
      <c r="E83" s="14"/>
      <c r="F83" s="14"/>
      <c r="G83" s="17">
        <f>SUBTOTAL(101,Table1[Percent of List Price])</f>
        <v>0.93215953798376872</v>
      </c>
      <c r="H83" s="16"/>
      <c r="I83" s="16"/>
      <c r="J83" s="18">
        <f>SUBTOTAL(101,Table1[Days on Market])</f>
        <v>87.78947368421052</v>
      </c>
    </row>
  </sheetData>
  <conditionalFormatting sqref="J1:J8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F1:F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{D0775043-393C-4C58-82DE-6BCAF4AFEF30}</x14:id>
        </ext>
      </extLst>
    </cfRule>
  </conditionalFormatting>
  <conditionalFormatting sqref="G2:G83">
    <cfRule type="cellIs" dxfId="2" priority="1" operator="greaterThan">
      <formula>0.98</formula>
    </cfRule>
  </conditionalFormatting>
  <pageMargins left="0.7" right="0.7" top="0.75" bottom="0.75" header="0.3" footer="0.3"/>
  <pageSetup scale="94" orientation="landscape" r:id="rId1"/>
  <headerFooter>
    <oddFooter>&amp;LMark&amp;C&amp;A&amp;R&amp;F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775043-393C-4C58-82DE-6BCAF4AFEF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2009-06-11T05:18:32Z</outs:dateTime>
      <outs:isPinned>true</outs:isPinned>
    </outs:relatedDate>
    <outs:relatedDate>
      <outs:type>2</outs:type>
      <outs:displayName>Created</outs:displayName>
      <outs:dateTime>2004-09-21T13:02:15Z</outs:dateTime>
      <outs:isPinned>true</outs:isPinned>
    </outs:relatedDate>
    <outs:relatedDate>
      <outs:type>4</outs:type>
      <outs:displayName>Last Printed</outs:displayName>
      <outs:dateTime>2009-06-11T04:38:00Z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Manager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2.xml><?xml version="1.0" encoding="utf-8"?>
<project>
  <id>cvakLVpmD91kQQh79YOqzQhNfmA9g0cu09V5ou+o0QE=-~XlWQLF9bLW2KSDkvsr6StA==</id>
</project>
</file>

<file path=customXml/itemProps1.xml><?xml version="1.0" encoding="utf-8"?>
<ds:datastoreItem xmlns:ds="http://schemas.openxmlformats.org/officeDocument/2006/customXml" ds:itemID="{E1F6B669-9C57-41F2-A666-6E9D39318F31}">
  <ds:schemaRefs>
    <ds:schemaRef ds:uri="http://schemas.microsoft.com/office/2009/outspace/metadata"/>
  </ds:schemaRefs>
</ds:datastoreItem>
</file>

<file path=customXml/itemProps2.xml><?xml version="1.0" encoding="utf-8"?>
<ds:datastoreItem xmlns:ds="http://schemas.openxmlformats.org/officeDocument/2006/customXml" ds:itemID="{5F4F8419-9139-46C8-B39A-18EB0F7113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 Data</vt:lpstr>
      <vt:lpstr>Filtered Data</vt:lpstr>
      <vt:lpstr>'Sales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mark garcia</cp:lastModifiedBy>
  <cp:lastPrinted>2021-03-11T04:04:37Z</cp:lastPrinted>
  <dcterms:created xsi:type="dcterms:W3CDTF">2004-09-21T13:02:15Z</dcterms:created>
  <dcterms:modified xsi:type="dcterms:W3CDTF">2021-03-11T04:05:00Z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2077982347</vt:i4>
  </property>
  <property fmtid="{D5CDD505-2E9C-101B-9397-08002B2CF9AE}" pid="3" name="_EmailSubject">
    <vt:lpwstr>Version 3 - realty</vt:lpwstr>
  </property>
  <property fmtid="{D5CDD505-2E9C-101B-9397-08002B2CF9AE}" pid="4" name="_AuthorEmail">
    <vt:lpwstr>rgrauer@exchange.sba.miami.edu</vt:lpwstr>
  </property>
  <property fmtid="{D5CDD505-2E9C-101B-9397-08002B2CF9AE}" pid="5" name="_AuthorEmailDisplayName">
    <vt:lpwstr>Grauer, Robert T.</vt:lpwstr>
  </property>
  <property fmtid="{D5CDD505-2E9C-101B-9397-08002B2CF9AE}" pid="6" name="_ReviewingToolsShownOnce">
    <vt:lpwstr/>
  </property>
</Properties>
</file>