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arun\Downloads\Chat_Bot\Amazon\"/>
    </mc:Choice>
  </mc:AlternateContent>
  <bookViews>
    <workbookView xWindow="0" yWindow="0" windowWidth="20490" windowHeight="83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7" i="1" l="1"/>
  <c r="BR116" i="1"/>
  <c r="BR115" i="1"/>
  <c r="BR114" i="1"/>
  <c r="BQ113" i="1"/>
  <c r="BP113" i="1"/>
  <c r="BO113" i="1"/>
  <c r="BN113" i="1"/>
  <c r="BR113" i="1" s="1"/>
  <c r="BQ112" i="1"/>
  <c r="BP112" i="1"/>
  <c r="BO112" i="1"/>
  <c r="BN112" i="1"/>
  <c r="BR112" i="1" s="1"/>
  <c r="BR111" i="1"/>
  <c r="BR110" i="1"/>
  <c r="BR109" i="1"/>
  <c r="BR108" i="1"/>
  <c r="BR107" i="1"/>
  <c r="BQ106" i="1"/>
  <c r="BP106" i="1"/>
  <c r="BO106" i="1"/>
  <c r="BN106" i="1"/>
  <c r="BR106" i="1" s="1"/>
  <c r="BQ105" i="1"/>
  <c r="BP105" i="1"/>
  <c r="BO105" i="1"/>
  <c r="BN105" i="1"/>
  <c r="BR105" i="1" s="1"/>
  <c r="BQ104" i="1"/>
  <c r="BP104" i="1"/>
  <c r="BO104" i="1"/>
  <c r="BN104" i="1"/>
  <c r="BR104" i="1" s="1"/>
  <c r="BQ103" i="1"/>
  <c r="BP103" i="1"/>
  <c r="BO103" i="1"/>
  <c r="BN103" i="1"/>
  <c r="BR103" i="1" s="1"/>
  <c r="BQ102" i="1"/>
  <c r="BP102" i="1"/>
  <c r="BO102" i="1"/>
  <c r="BN102" i="1"/>
  <c r="BR102" i="1" s="1"/>
  <c r="BR101" i="1"/>
  <c r="BR100" i="1"/>
  <c r="BQ99" i="1"/>
  <c r="BP99" i="1"/>
  <c r="BO99" i="1"/>
  <c r="BN99" i="1"/>
  <c r="BR99" i="1" s="1"/>
  <c r="BQ98" i="1"/>
  <c r="BP98" i="1"/>
  <c r="BO98" i="1"/>
  <c r="BN98" i="1"/>
  <c r="BR98" i="1" s="1"/>
  <c r="BR97" i="1"/>
  <c r="BR96" i="1"/>
  <c r="BR95" i="1"/>
  <c r="BQ94" i="1"/>
  <c r="BP94" i="1"/>
  <c r="BO94" i="1"/>
  <c r="BN94" i="1"/>
  <c r="BR94" i="1" s="1"/>
  <c r="BR93" i="1"/>
  <c r="BR92" i="1"/>
  <c r="BR91" i="1"/>
  <c r="BR90" i="1"/>
  <c r="BR89" i="1"/>
  <c r="BQ88" i="1"/>
  <c r="BP88" i="1"/>
  <c r="BO88" i="1"/>
  <c r="BN88" i="1"/>
  <c r="BR88" i="1" s="1"/>
  <c r="BQ87" i="1"/>
  <c r="BP87" i="1"/>
  <c r="BO87" i="1"/>
  <c r="BN87" i="1"/>
  <c r="BR87" i="1" s="1"/>
  <c r="BR86" i="1"/>
  <c r="BQ85" i="1"/>
  <c r="BP85" i="1"/>
  <c r="BO85" i="1"/>
  <c r="BN85" i="1"/>
  <c r="BR85" i="1" s="1"/>
  <c r="BX84" i="1"/>
  <c r="BQ84" i="1"/>
  <c r="BP84" i="1"/>
  <c r="BO84" i="1"/>
  <c r="BN84" i="1"/>
  <c r="BR84" i="1" s="1"/>
  <c r="BR83" i="1"/>
  <c r="BR82" i="1"/>
  <c r="D82" i="1"/>
  <c r="BR81" i="1"/>
  <c r="BR80" i="1"/>
  <c r="BR79" i="1"/>
  <c r="BR78" i="1"/>
  <c r="BR77" i="1"/>
  <c r="BR76" i="1"/>
  <c r="BR75" i="1"/>
  <c r="BR74" i="1"/>
  <c r="BR73" i="1"/>
  <c r="BR72" i="1"/>
  <c r="D72" i="1"/>
  <c r="BR71" i="1"/>
  <c r="BR70" i="1"/>
  <c r="BR69" i="1"/>
  <c r="BR68" i="1"/>
  <c r="BR67" i="1"/>
  <c r="BQ66" i="1"/>
  <c r="BP66" i="1"/>
  <c r="BO66" i="1"/>
  <c r="BN66" i="1"/>
  <c r="BR66" i="1" s="1"/>
  <c r="D66" i="1"/>
  <c r="BR65" i="1"/>
  <c r="D65" i="1"/>
  <c r="BR64" i="1"/>
  <c r="BR63" i="1"/>
  <c r="D63" i="1"/>
  <c r="BR62" i="1"/>
  <c r="BR61" i="1"/>
  <c r="BR60" i="1"/>
  <c r="D60" i="1"/>
  <c r="BQ59" i="1"/>
  <c r="BP59" i="1"/>
  <c r="BO59" i="1"/>
  <c r="BN59" i="1"/>
  <c r="BR59" i="1" s="1"/>
  <c r="BR58" i="1"/>
  <c r="BR57" i="1"/>
  <c r="BR56" i="1"/>
  <c r="D56" i="1"/>
  <c r="BR55" i="1"/>
  <c r="BQ54" i="1"/>
  <c r="BP54" i="1"/>
  <c r="BO54" i="1"/>
  <c r="BN54" i="1"/>
  <c r="BR54" i="1" s="1"/>
  <c r="BR53" i="1"/>
  <c r="BR52" i="1"/>
  <c r="D52" i="1"/>
  <c r="BR51" i="1"/>
  <c r="BR50" i="1"/>
  <c r="BR49" i="1"/>
  <c r="D49" i="1"/>
  <c r="BR48" i="1"/>
  <c r="BR47" i="1"/>
  <c r="D47" i="1"/>
  <c r="BR46" i="1"/>
  <c r="BR45" i="1"/>
  <c r="BR44" i="1"/>
  <c r="BR43" i="1"/>
  <c r="BR42" i="1"/>
  <c r="BR41" i="1"/>
  <c r="BR40" i="1"/>
  <c r="BR39" i="1"/>
  <c r="BR38" i="1"/>
  <c r="BR37" i="1"/>
  <c r="D37" i="1"/>
  <c r="BR36" i="1"/>
  <c r="D36" i="1"/>
  <c r="BR35" i="1"/>
  <c r="BR34" i="1"/>
  <c r="BR33" i="1"/>
  <c r="BR32" i="1"/>
  <c r="D32" i="1"/>
  <c r="BR31" i="1"/>
  <c r="BR30" i="1"/>
  <c r="D30" i="1"/>
  <c r="BR29" i="1"/>
  <c r="BR28" i="1"/>
  <c r="BR27" i="1"/>
  <c r="D27" i="1"/>
  <c r="BR26" i="1"/>
  <c r="D26" i="1"/>
  <c r="BR25" i="1"/>
  <c r="BR24" i="1"/>
  <c r="BR23" i="1"/>
  <c r="BR22" i="1"/>
  <c r="BR21" i="1"/>
  <c r="BR20" i="1"/>
  <c r="BR19" i="1"/>
  <c r="BR18" i="1"/>
  <c r="BR17" i="1"/>
  <c r="D16" i="1"/>
  <c r="BR15" i="1"/>
  <c r="BR14" i="1"/>
  <c r="BR13" i="1"/>
  <c r="BR12" i="1"/>
  <c r="BR11" i="1"/>
  <c r="D11" i="1"/>
  <c r="BR10" i="1"/>
  <c r="BR9" i="1"/>
  <c r="BR8" i="1"/>
  <c r="D8" i="1"/>
  <c r="BR7" i="1"/>
  <c r="D7" i="1"/>
  <c r="BR6" i="1"/>
  <c r="BR5" i="1"/>
  <c r="BR4" i="1"/>
  <c r="BR3" i="1"/>
  <c r="BR2" i="1"/>
</calcChain>
</file>

<file path=xl/sharedStrings.xml><?xml version="1.0" encoding="utf-8"?>
<sst xmlns="http://schemas.openxmlformats.org/spreadsheetml/2006/main" count="5274" uniqueCount="1865">
  <si>
    <t>id</t>
  </si>
  <si>
    <t>brand</t>
  </si>
  <si>
    <t>model_name</t>
  </si>
  <si>
    <t>amazon_url</t>
  </si>
  <si>
    <t>os</t>
  </si>
  <si>
    <t>version</t>
  </si>
  <si>
    <t>version_name</t>
  </si>
  <si>
    <t>os_name</t>
  </si>
  <si>
    <t>os_rank</t>
  </si>
  <si>
    <t>audio_formats</t>
  </si>
  <si>
    <t>water_proof_rate</t>
  </si>
  <si>
    <t>sensors</t>
  </si>
  <si>
    <t>pros</t>
  </si>
  <si>
    <t>cons</t>
  </si>
  <si>
    <t>video_formats</t>
  </si>
  <si>
    <t>price</t>
  </si>
  <si>
    <t>purchase_url</t>
  </si>
  <si>
    <t>announced_date</t>
  </si>
  <si>
    <t>available_colors</t>
  </si>
  <si>
    <t>in_the_box</t>
  </si>
  <si>
    <t>flash_type</t>
  </si>
  <si>
    <t>auto_focus</t>
  </si>
  <si>
    <t>aperture</t>
  </si>
  <si>
    <t>primary_camera_resolution</t>
  </si>
  <si>
    <t>primary_camera_features</t>
  </si>
  <si>
    <t>front_camera_resolution</t>
  </si>
  <si>
    <t>video_resolution</t>
  </si>
  <si>
    <t>hd_recording</t>
  </si>
  <si>
    <t>frames_per_second</t>
  </si>
  <si>
    <t>loudspeaker</t>
  </si>
  <si>
    <t>audio_jack</t>
  </si>
  <si>
    <t>bluetooth_type</t>
  </si>
  <si>
    <t>FM</t>
  </si>
  <si>
    <t>wifi_type</t>
  </si>
  <si>
    <t>weight</t>
  </si>
  <si>
    <t>phone_height</t>
  </si>
  <si>
    <t>phone_width</t>
  </si>
  <si>
    <t>thickness</t>
  </si>
  <si>
    <t>touch_screen</t>
  </si>
  <si>
    <t>display_resolution</t>
  </si>
  <si>
    <t>display_type</t>
  </si>
  <si>
    <t>screen_protection</t>
  </si>
  <si>
    <t>screen_pixel_density</t>
  </si>
  <si>
    <t>screen_size</t>
  </si>
  <si>
    <t>usb_type</t>
  </si>
  <si>
    <t>sim_type</t>
  </si>
  <si>
    <t>sim_size</t>
  </si>
  <si>
    <t>network_support</t>
  </si>
  <si>
    <t>gps_type</t>
  </si>
  <si>
    <t>stand_by_time</t>
  </si>
  <si>
    <t>talk_time</t>
  </si>
  <si>
    <t>removable_battery</t>
  </si>
  <si>
    <t>non_removable_battery</t>
  </si>
  <si>
    <t>battery_type</t>
  </si>
  <si>
    <t>battery_capacity</t>
  </si>
  <si>
    <t>micro_sd_slot</t>
  </si>
  <si>
    <t>expandable_memory</t>
  </si>
  <si>
    <t>ram_memory</t>
  </si>
  <si>
    <t>internal_memory</t>
  </si>
  <si>
    <t>gpu</t>
  </si>
  <si>
    <t>gpu_rank</t>
  </si>
  <si>
    <t>processor_type</t>
  </si>
  <si>
    <t>processor_rank</t>
  </si>
  <si>
    <t>processor_frequency</t>
  </si>
  <si>
    <t>no_of_cores</t>
  </si>
  <si>
    <t>display_score</t>
  </si>
  <si>
    <t>performance_score</t>
  </si>
  <si>
    <t>camera_score</t>
  </si>
  <si>
    <t>battery_score</t>
  </si>
  <si>
    <t>overall_score</t>
  </si>
  <si>
    <t>pics_urls</t>
  </si>
  <si>
    <t>average_rating_flipkart</t>
  </si>
  <si>
    <t>no_of_ratings_flipkart</t>
  </si>
  <si>
    <t>average_rating_amazon</t>
  </si>
  <si>
    <t>no_of_ratings_amazon</t>
  </si>
  <si>
    <t>average_rating</t>
  </si>
  <si>
    <t>brand_rank</t>
  </si>
  <si>
    <t>no_of_reviews_in_gsmarena</t>
  </si>
  <si>
    <t>no_of_reviews_in_gsmarena_in_week</t>
  </si>
  <si>
    <t>Popular</t>
  </si>
  <si>
    <t>Allias</t>
  </si>
  <si>
    <t>verdict_review</t>
  </si>
  <si>
    <t>InFocus</t>
  </si>
  <si>
    <t>InFocus M260</t>
  </si>
  <si>
    <t>http://www.amazon.in/Infocus-M260-8Gb-1Gb-White/dp/B0196ASR54/ref=sr_1_2?s=electronics&amp;ie=UTF8&amp;qid=1466492793&amp;sr=1-2&amp;keywords=infocus+m260</t>
  </si>
  <si>
    <t>Android</t>
  </si>
  <si>
    <t>Lollipop</t>
  </si>
  <si>
    <t>Android5Lollipop</t>
  </si>
  <si>
    <t>AAC (Advanced Audio Coding), AMR / AMR-NB / GSM-AMR (Adaptive Multi-Rate, .amr, .3ga), eAAC+ / aacPlus v2 / HE-AAC v2, MIDI, MP3 (MPEG-2 Audio Layer II, .mp3), OGG (.ogg, .ogv, .oga, .ogx, .spx, .opus), WMA (Windows Media Audio, .wma), WAV (Waveform Audio File Format, .wav, .wave)</t>
  </si>
  <si>
    <t>No</t>
  </si>
  <si>
    <t>Proximity / Light / Accelerometer / Compass</t>
  </si>
  <si>
    <t>Build Quality is good for this price and back has matte finish
 Touch Response of the phone is good and color reproduction is average
 Phone doesn’t hang in day-to-day tasks and works very smoothly
 lowest resolution mode and it was smooth
 no heating issues
 Loudspeaker is fairly good
 Battery Backup</t>
  </si>
  <si>
    <t>Pixel Density of phone is really low
 Protection given on the screen is not very effective
 There is no LED notification light anywhere on the phone
 USB OTG is not supported by the phone
 Camera completely fails in low light
 no Auto-Focus in the rear camera
 Front Camera is of no use
 3 hours for charge</t>
  </si>
  <si>
    <t>3GPP (3rd Generation Partnership Project, .3gp), AVI (Audio Video Interleaved, .avi), MP4 (MPEG-4 Part 14, .mp4, .m4a, .m4p, .m4b, .m4r, .m4v), Xvid</t>
  </si>
  <si>
    <t>http://www.flipkart.com/infocus-m260/p/itmednfetwwthby4?pid=MOBEDNFEVGRDYA4B&amp;&amp;colorSelected=true&amp;otracker=pp_mobile_color</t>
  </si>
  <si>
    <t>11.05.2015</t>
  </si>
  <si>
    <t>Black / White / Orange / Yellow</t>
  </si>
  <si>
    <t>Handset, Charger, USB Cable and User Manual</t>
  </si>
  <si>
    <t>LED</t>
  </si>
  <si>
    <t>NO</t>
  </si>
  <si>
    <t>f/2.4</t>
  </si>
  <si>
    <t>Continuous shooting, Digital zoom, Digital image stabilization, Geotagging, Panorama, HDR, Face detection, White balance settings, ISO settings, Exposure compensation, Scene mode</t>
  </si>
  <si>
    <t>Yes</t>
  </si>
  <si>
    <t>v4.0</t>
  </si>
  <si>
    <t>Wi-Fi 802.11 b/g/n,</t>
  </si>
  <si>
    <t>480x854</t>
  </si>
  <si>
    <t>TFT</t>
  </si>
  <si>
    <t>no</t>
  </si>
  <si>
    <t>microUSB v2.0</t>
  </si>
  <si>
    <t>Dual</t>
  </si>
  <si>
    <t>Micro-SIM</t>
  </si>
  <si>
    <t>2G, 3G</t>
  </si>
  <si>
    <t>GPS / A-GPS</t>
  </si>
  <si>
    <t>Li-Ion</t>
  </si>
  <si>
    <t>ARM Mali-400 MP2</t>
  </si>
  <si>
    <t>MediaTek MT6582</t>
  </si>
  <si>
    <t>Quad</t>
  </si>
  <si>
    <t>http://i.imgur.com/WmhTnt1.jpg</t>
  </si>
  <si>
    <t>Infocus</t>
  </si>
  <si>
    <t>The InFocus ticks all the right boxes of a good low budget smartphone. It impresses with its configuration which is good enough for running multiple applications simultaneously. The storage capacity is spacious enough to store your favourite songs and videos. Considering the cost of the phone and the features it offers, there is nothing much to complain about.</t>
  </si>
  <si>
    <t>Lenovo</t>
  </si>
  <si>
    <t>Lenovo A1000</t>
  </si>
  <si>
    <t>http://www.amazon.in/Lenovo-A1000-Black/dp/B0174KJV4O/ref=sr_1_3?s=electronics&amp;ie=UTF8&amp;qid=1466492860&amp;sr=1-3&amp;keywords=lenovo+a1000</t>
  </si>
  <si>
    <t>AAC (Advanced Audio Coding), AMR / AMR-NB / GSM-AMR (Adaptive Multi-Rate, .amr, .3ga), eAAC+ / aacPlus v2 / HE-AAC v2, MIDI, MP3 (MPEG-2 Audio Layer II, .mp3), WMA (Windows Media Audio, .wma), WAV (Waveform Audio File Format, .wav, .wave)</t>
  </si>
  <si>
    <t>Accelerometer</t>
  </si>
  <si>
    <t>LENOVO A1000 battery advantages at 2000 mAh with 4 inches LCD screen can work fully day , 8 GB internal memory with 1 GB RAM, additional memory using MicroSD maximum 32 GB.</t>
  </si>
  <si>
    <t>lack of 4G, camera is not good when take pictures at indoor locations,</t>
  </si>
  <si>
    <t>http://www.flipkart.com/lenovo-a1000/p/itmed7hg9bv9d3v8?pid=MOBECE7KXJH5HAGJ&amp;al=UZg3ykjhtxlhQ1Xc4dd4AcldugMWZuE7Qdj0IGOOVqskB%2F%2Fphg1yhOyirYQyca6%2BxOVtuaGjGpA%3D&amp;ref=L%3A3463680454726273075&amp;srno=p_1&amp;otracker=from-search</t>
  </si>
  <si>
    <t>29.10.2015</t>
  </si>
  <si>
    <t>Black, White</t>
  </si>
  <si>
    <t>Handset, Battery, Data Cable, Earphone, Warranty Card</t>
  </si>
  <si>
    <t>Not available</t>
  </si>
  <si>
    <t>Continuous shooting, Digital zoom, Digital image stabilization, Geotagging, Panorama, HDR, Face detection, Self-timer, Scene mode</t>
  </si>
  <si>
    <t>720</t>
  </si>
  <si>
    <t>hd</t>
  </si>
  <si>
    <t>yes</t>
  </si>
  <si>
    <t>v2.1, A2DP</t>
  </si>
  <si>
    <t>YES</t>
  </si>
  <si>
    <t>Wi-Fi 802.11 b/g/n</t>
  </si>
  <si>
    <t>800 x 400</t>
  </si>
  <si>
    <t>Mini-SIM</t>
  </si>
  <si>
    <t>A-GPS</t>
  </si>
  <si>
    <t>Mali-400MP2</t>
  </si>
  <si>
    <t>Spreadtrum SC7731</t>
  </si>
  <si>
    <t>http://i.imgur.com/Rs55XtH.jpg</t>
  </si>
  <si>
    <t>a1000, a1000 lenovo, lenovo a1000</t>
  </si>
  <si>
    <t>Lenovo is continuing to venture into low budget smartphones and with Lenovo A1000, it has just raised the bar. It is designed for those who see prefer compact phones which can easily be operated by one hand and the phone impresses with its overall features, the only drawback is the poor front camera.</t>
  </si>
  <si>
    <t>XOLO</t>
  </si>
  <si>
    <t>XOLO Era 4G</t>
  </si>
  <si>
    <t>http://www.snapdeal.com/product/xolo-era-4g-8gb-black/668234088118?utm_source=earth_feed&amp;utm_campaign=TopPerformersPLA2&amp;utm_medium=cpc&amp;utm_content=668234088118&amp;utm_term=668234088118&amp;campaignid=335351005&amp;adgroupid=27785922325&amp;adposition=1o1&amp;network=g&amp;device=c&amp;targetid=pla-172148963605</t>
  </si>
  <si>
    <t>Android5.1Lollipop</t>
  </si>
  <si>
    <t>AAC (Advanced Audio Coding) / AMR / AMR-NB / GSM-AMR (Adaptive Multi-Rate, .amr, .3ga) / eAAC+ / aacPlus v2 / HE-AAC v2 / MIDI / MP3 (MPEG-2 Audio Layer II, .mp3) / OGG (.ogg, .ogv, .oga, .ogx, .spx, .opus) / WMA (Windows Media Audio, .wma) / WAV (Waveform Audio File Format, .wav, .wave)</t>
  </si>
  <si>
    <t>Accelerometer, proximity</t>
  </si>
  <si>
    <t>4G LTE with VoLTE support
HD display</t>
  </si>
  <si>
    <t xml:space="preserve"> </t>
  </si>
  <si>
    <t>3GPP (3rd Generation Partnership Project, .3gp) / AVI (Audio Video Interleaved, .avi) / MPEG-4 / Xvid</t>
  </si>
  <si>
    <t>26.02.2016</t>
  </si>
  <si>
    <t>Black</t>
  </si>
  <si>
    <t>Battery, Charger, USB Cable, Earphone, Screen Guard, User Manual</t>
  </si>
  <si>
    <t>f/2.1</t>
  </si>
  <si>
    <t>Geo-tagging, touch focus, face/smile detection, panorama, HDR</t>
  </si>
  <si>
    <t>1080</t>
  </si>
  <si>
    <t>full hd, hd</t>
  </si>
  <si>
    <t>1280 x 720</t>
  </si>
  <si>
    <t>IPS</t>
  </si>
  <si>
    <t>Corning Gorilla Glass</t>
  </si>
  <si>
    <t>2G, 3G, 4G</t>
  </si>
  <si>
    <t>Li-Po</t>
  </si>
  <si>
    <t>Spreadtrum SC9830A</t>
  </si>
  <si>
    <t>http://i.imgur.com/r4zvqhM.jpg</t>
  </si>
  <si>
    <t>xolo era, xoloera</t>
  </si>
  <si>
    <t>The Xolo Era 4G major highlights are its stylish design, good configuration and powerful battery life. It has all the necessary and standard features that users need to enjoy the experience of a smartphone and the price tag make it a lucrative offer too.</t>
  </si>
  <si>
    <t>Micromax</t>
  </si>
  <si>
    <t>Micromax Canvas Juice 4 Q382</t>
  </si>
  <si>
    <t>http://www.amazon.in/Micromax-Juice-4-Q382-Black/dp/B01B9MDT50</t>
  </si>
  <si>
    <t>AAC (Advanced Audio Coding) / AAC+ / aacPlus / HE-AAC v1 / AMR / AMR-NB / GSM-AMR (Adaptive Multi-Rate, .amr, .3ga) / eAAC+ / aacPlus v2 / HE-AAC v2 / FLAC (Free Lossless Audio Codec, .flac) / MIDI / MP3 (MPEG-2 Audio Layer II, .mp3) / OGG (.ogg, .ogv, .oga, .ogx, .spx, .opus) / WMA (Windows Media Audio, .wma) / WAV (Waveform Audio File Format, .wav, .wave) /</t>
  </si>
  <si>
    <t>Proximity / Light / Accelerometer</t>
  </si>
  <si>
    <t>1 GB RAM just fair for entry-level smartphone
 Good battery backup
 Dual SIM Support
 3G Support
 Sturdy build
 10 regional languages support
 Decent Quad-core processor for Multitasking</t>
  </si>
  <si>
    <t>Poor pixel density screen
 Average cameras
 Lacks 4G LTE support
 unnecessary pre-installed apps</t>
  </si>
  <si>
    <t>3GPP (3rd Generation Partnership Project, .3gp) / AVI (Audio Video Interleaved, .avi) / MPEG-4 / Xvid /</t>
  </si>
  <si>
    <t>http://www.flipkart.com/micromax-canvas-juice-4/p/itmefepj9drvupqh?pid=MOBEFEPJ2T6WMDGU&amp;al=uyHsuTrEG68n0SeXGz7AlcldugMWZuE7Qdj0IGOOVqsxbxaV7bq4nmGv9XwS0xqo59%2FugLr9WDw%3D&amp;ref=L%3A-5305350204857170495&amp;srno=p_1&amp;otracker=from-search</t>
  </si>
  <si>
    <t>30.01.2016</t>
  </si>
  <si>
    <t>White</t>
  </si>
  <si>
    <t>Mobile, Charger, Data Cable, Warranty Card, User Manual, Handsfree</t>
  </si>
  <si>
    <t>f/2.0</t>
  </si>
  <si>
    <t>Auto Focus, Flash Support</t>
  </si>
  <si>
    <t>HD</t>
  </si>
  <si>
    <t>Wi-Fi 802.11 b/g/n, hotspot</t>
  </si>
  <si>
    <t>854 x 480</t>
  </si>
  <si>
    <t>IPS LCD</t>
  </si>
  <si>
    <t>Spreadtrum SC7731G</t>
  </si>
  <si>
    <t>http://i.imgur.com/uNIlvqa.jpg</t>
  </si>
  <si>
    <t>canvas juice 4, canvas juice, canvasjuice</t>
  </si>
  <si>
    <t>The Micromax Canvas Juice 4 Q382 is a good option for budget oriented consumers. It has an elegant design and boast of good overall features and serves the purpose for light users.</t>
  </si>
  <si>
    <t>http://www.flipkart.com/micromax-canvas-juice-4/p/itmefepj9drvupqh?pid=MOBEFEPJ2T6WMDGU&amp;affid=marketing40</t>
  </si>
  <si>
    <t>1 GB RAM just fair for entry-level smartphone 
 Good battery backup 
 Dual SIM Support 
 3G Support 
 Sturdy build 
 10 regional languages support 
 Decent Quad-core processor for Multitasking</t>
  </si>
  <si>
    <t>Poor pixel density screen 
 Average cameras 
 Lacks 4G LTE support 
 unnecessary pre-installed apps</t>
  </si>
  <si>
    <t>Autofocus , Continuous shooting , Digital zoom , Digital image stabilization , Geotagging , Panorama , HDR , Touch focus , Face detection , White balance settings , ISO settings , Exposure compensation , Scene mode ,</t>
  </si>
  <si>
    <t>Dual SIM</t>
  </si>
  <si>
    <t>Micromax Canvas Spark 3</t>
  </si>
  <si>
    <t>AAC (Advanced Audio Coding) / AMR / AMR-NB / GSM-AMR (Adaptive Multi-Rate, .amr, .3ga) / eAAC+ / aacPlus v2 / HE-AAC v2 / FLAC (Free Lossless Audio Codec, .flac) / MIDI / MP3 (MPEG-2 Audio Layer II, .mp3) / OGG (.ogg, .ogv, .oga, .ogx, .spx, .opus) / WMA (Windows Media Audio, .wma) / WAV (Waveform Audio File Format, .wav, .wave)</t>
  </si>
  <si>
    <t>Stylish design with metal frame
 Loud music with 1.5CC Box 2509 Speakers
 Decent shots with primary camera
 Big HD IPS Display
 Decent selfie with front camera
 Decent battery backup</t>
  </si>
  <si>
    <t>Lacks 4G connectivity
 Lots of unwanted apps consumed system resources</t>
  </si>
  <si>
    <t>http://www.ebay.in/itm/Micromax-Canvas-Spark-3-Q385-Grey-with-manufacturer-warranty-/252365340923?hash=item3ac22580fb:g:KaoAAOSwkEVXG2qR</t>
  </si>
  <si>
    <t>7.5.2016</t>
  </si>
  <si>
    <t>Handset, Charger, Battery, Hands-free , User Manual,usb cable</t>
  </si>
  <si>
    <t>not available</t>
  </si>
  <si>
    <t>Autofocus , Continuous shooting , Digital zoom , Geotagging , Panorama , HDR , Touch focus , Face detection , White balance settings , ISO settings , Exposure compensation , Self-timer , Scene mode ,</t>
  </si>
  <si>
    <t>v4.0, A2DP, LE</t>
  </si>
  <si>
    <t>Wi-Fi 802.11 b/g/n, Wi-Fi Direct, hotspot</t>
  </si>
  <si>
    <t>1028 x 720</t>
  </si>
  <si>
    <t>Corning Gorilla Glass 3</t>
  </si>
  <si>
    <t>http://i.imgur.com/tEyBttW.jpg</t>
  </si>
  <si>
    <t>canvas spark 3, canvas spark, canvasspark</t>
  </si>
  <si>
    <t>The Micromax Canvas Spark 3 is a budget phone with some features rare in this price range. Features like HD display and Gorilla Glass protection makes it a device worthy of its price. However, it misses 4G connectivity, which considering the price can be overlooked.</t>
  </si>
  <si>
    <t>Vivo</t>
  </si>
  <si>
    <t>Vivo Y11</t>
  </si>
  <si>
    <t>Jelly Bean</t>
  </si>
  <si>
    <t>Android4.2Jelly Bean</t>
  </si>
  <si>
    <t>AAC (Advanced Audio Coding), AAC+ / aacPlus / HE-AAC v1, AMR / AMR-NB / GSM-AMR (Adaptive Multi-Rate, .amr, .3ga), FLAC (Free Lossless Audio Codec, .flac), MIDI, MP3 (MPEG-2 Audio Layer II, .mp3), OGG (.ogg, .ogv, .oga, .ogx, .spx, .opus), WMA (Windows Media Audio, .wma), WAV (Waveform Audio File Format, .wav, .wave)</t>
  </si>
  <si>
    <t>Great camera performance 
 Light skin on top of Android 4.2.2 
 Battery life is decent</t>
  </si>
  <si>
    <t>Bad display quality 
 Only 512MB of RAM</t>
  </si>
  <si>
    <t>3GPP (3rd Generation Partnership Project, .3gp), AVI (Audio Video Interleaved, .avi), H.263, H.264 / MPEG-4 Part 10 / AVC video, MP4 (MPEG-4 Part 14, .mp4, .m4a, .m4p, .m4b, .m4r, .m4v)</t>
  </si>
  <si>
    <t>http://www.amazon.in/Vivo-Y11-White/dp/B017NW55X4/ref=sr_1_1?ie=UTF8&amp;qid=1464443136&amp;sr=8-1&amp;keywords=Vivo+Y11</t>
  </si>
  <si>
    <t>27.05.2015</t>
  </si>
  <si>
    <t>Handset, Charger, USB Cable, Headset, Safety Leaflet, User Manual and Warranty Card</t>
  </si>
  <si>
    <t>Geo-tagging, touch focus</t>
  </si>
  <si>
    <t>Full HD</t>
  </si>
  <si>
    <t>v4.0, A2DP, EDR</t>
  </si>
  <si>
    <t>800 x 480</t>
  </si>
  <si>
    <t>ARM Mali-400 MP1</t>
  </si>
  <si>
    <t>MediaTek MT6572</t>
  </si>
  <si>
    <t>http://i.imgur.com/4iUo6Du.jpg</t>
  </si>
  <si>
    <t>y11, vivo y11</t>
  </si>
  <si>
    <t>The Vivo Y11 is an entry-level smartphone for beginners. At a very low price it packs a decent processor, a good rear camera, 3G connectivity and sports a stylish look. The RAM is a bit low and you may experience glitches while swapping between applications. But looking at the price it seems a fair buy.</t>
  </si>
  <si>
    <t>Micromax Canvas Xpress 4G Q413</t>
  </si>
  <si>
    <t>http://www.amazon.in/Micromax-Q417-Canvas-Mega-4G/dp/B019SWFZ7S/ref=sr_1_2?s=electronics&amp;ie=UTF8&amp;qid=1466493305&amp;sr=1-2&amp;keywords=micromax+canvas+4g</t>
  </si>
  <si>
    <t>AAC (Advanced Audio Coding), AMR / AMR-NB / GSM-AMR (Adaptive Multi-Rate, .amr, .3ga), eAAC+ / aacPlus v2 / HE-AAC v2, FLAC (Free Lossless Audio Codec, .flac), MIDI, MP3 (MPEG-2 Audio Layer II, .mp3), OGG (.ogg, .ogv, .oga, .ogx, .spx, .opus), WMA (Windows Media Audio, .wma), WAV (Waveform Audio File Format, .wav, .wave)</t>
  </si>
  <si>
    <t>New Version Android Lollipop
 Decent Lag free Performance
 Phone looks Rich
 16 GB Internal Memory
 2 GB RAM
 Enough Primary Camera Quality
 4G Supported</t>
  </si>
  <si>
    <t>Poor Display Quality
 Not Enough Sound Output
 Worst Front Camera Quality
 Lack of Game Play Performance even for mid-ranges games
 Bad Battery Life
 Phone Heating While Charging</t>
  </si>
  <si>
    <t>3GPP (3rd Generation Partnership Project, .3gp), AVI (Audio Video Interleaved, .avi), MKV (Matroska Multimedia Container, .mkv .mk3d .mka .mks), MP4 (MPEG-4 Part 14, .mp4, .m4a, .m4p, .m4b, .m4r, .m4v), Xvid</t>
  </si>
  <si>
    <t>http://www.flipkart.com/micromax-canvas-xpress-4g/p/itmecm6f269brfy9?pid=MOBECM6F2PCGSVZM&amp;affid=marketing40</t>
  </si>
  <si>
    <t>18.11.2015</t>
  </si>
  <si>
    <t>Blue</t>
  </si>
  <si>
    <t>Handset, Charger, Battery, Hands-free, USB Cable, User Guide, Warranty Card, Screen Guard</t>
  </si>
  <si>
    <t>Autofocus, Continuous shooting, Digital zoom, Digital image stabilization, Geotagging, Panorama, HDR, Touch focus, Face detection, White balance settings, ISO settings, Exposure compensation, Scene mode</t>
  </si>
  <si>
    <t>Li-Io</t>
  </si>
  <si>
    <t>ARM Mali-T720 MP2</t>
  </si>
  <si>
    <t>MediaTek MT6735P</t>
  </si>
  <si>
    <t>http://i.imgur.com/2Rufqux.jpg</t>
  </si>
  <si>
    <t>canvas express, canvas xpress, canvasxpress, canvas express 4g</t>
  </si>
  <si>
    <t>The Micromax Canvas Xpress 4G Q413 stands out mainly for its Gorilla glass screen protection and configuration at an affordable cost. The smartphone runs Android Lollipop which lets the users to make the best use of Android. It ticks all the right boxes, but the only issue here is the average front camera. If you take the price into consideration then it can certainly be ignored.</t>
  </si>
  <si>
    <t>http://www.flipkart.com/micromax-canvas-xpress-4g/p/itmecm6f269brfy9?pid=MOBECM6F2PCGSVZM&amp;al=RAyNrBCUVYZ418349gGqHcldugMWZuE7Qdj0IGOOVqvTfb8d0XKwy0w%2Bs9JOnVKEzyqC0Y84clA%3D&amp;ref=L%3A7142323988071862265&amp;srno=p_1&amp;findingMethod=Search&amp;otracker=start</t>
  </si>
  <si>
    <t>2 GB RAM good to handle all your apps 
 Primary Camera shoots Decent pics 
 5.0 inch HD IPS Display 
 Gorilla Glass Screen protection 
 Decent battery backup 
 Dual SIM Support 
 4G LTE Support 
 Design &amp; Build quality is good with chrome finish side and glossy finish back 
 Decent quad-core processor for Multitasking</t>
  </si>
  <si>
    <t>Average Selfies with front camera 
 Lots of bloatware 
 Only available in Blue color option 
 Compass is missing</t>
  </si>
  <si>
    <t>720 x 1280</t>
  </si>
  <si>
    <t>microUSB v2.1</t>
  </si>
  <si>
    <t>Micromax Canvas Juice 2 AQ5001</t>
  </si>
  <si>
    <t>Gorilla glass screen
 Battery
 Battery
 Performance
 Good price
 Decent design</t>
  </si>
  <si>
    <t>Mediocre camera
 Heats up
 Lacks 4G</t>
  </si>
  <si>
    <t>3GPP (3rd Generation Partnership Project, .3gp), AVI (Audio Video Interleaved, .avi), MP4 (MPEG-4 Part 14, .mp4, .m4a, .m4p, .m4b, .m4r, .m4v), WMV (Windows Media Video, .wmv)</t>
  </si>
  <si>
    <t>http://www.amazon.in/Micromax-Canvas-Juice-AQ5001-Silver/dp/B00UTKPKHY/ref=sr_1_1?ie=UTF8&amp;qid=1464118480&amp;sr=8-1&amp;keywords=Micromax+Canvas+Juice+2+AQ5001</t>
  </si>
  <si>
    <t>18.03.2015</t>
  </si>
  <si>
    <t>Gray</t>
  </si>
  <si>
    <t>Geo-tagging</t>
  </si>
  <si>
    <t>MediaTek MT6582M</t>
  </si>
  <si>
    <t>http://i.imgur.com/coC0yxK.jpg</t>
  </si>
  <si>
    <t>canvas juice 2, juice 2</t>
  </si>
  <si>
    <t>The Micromax Canvas Juice 2 AQ5001 is a cost effective 5-inch smartphone with the main highlight being the long lasting battery backup. The latest Android Lollipop OS is a big bonus in this price range.</t>
  </si>
  <si>
    <t>Micromax Canvas Juice 3 Q392</t>
  </si>
  <si>
    <t>http://www.amazon.in/Micromax-Canvas-Juice-Q392-Grey/dp/B015CSIA38/ref=sr_1_44/277-9024526-6531829?s=electronics&amp;ie=UTF8&amp;qid=1448860533&amp;sr=1-44&amp;tag=buysmaartcom-21</t>
  </si>
  <si>
    <t>2 GB RAM good to handle most of the apps
 Primary camera shoots Decent pics
 5.0" HD IPS display
 Gorilla Glass screen protection
 Dual SIM support
 Good battery backup
 Good music experience
 Design &amp; build quality is just ok
 Decent Quad-core processor</t>
  </si>
  <si>
    <t>Lacks 4G LTE Support
 Average selfie with front camera
 Unwanted pre-installed apps</t>
  </si>
  <si>
    <t>3GPP (3rd Generation Partnership Project, .3gp), AVI (Audio Video Interleaved, .avi), MP4 (MPEG-4 Part 14, .mp4, .m4a, .m4p, .m4b, .m4r, .m4v), WMV (Windows Media Video, .wmv), Xvid</t>
  </si>
  <si>
    <t>09.12.2015</t>
  </si>
  <si>
    <t>Silver</t>
  </si>
  <si>
    <t>Handset, USB Cable, Charger, User Guide, Warranty Card, Battery, Hands-free</t>
  </si>
  <si>
    <t>Dual LED</t>
  </si>
  <si>
    <t>microUSB v2.0,</t>
  </si>
  <si>
    <t>Mediatek MT6580</t>
  </si>
  <si>
    <t>http://i.imgur.com/U3kNFpR.jpg</t>
  </si>
  <si>
    <t>canvas juice 3, canvas juice3, juice 3, juice3</t>
  </si>
  <si>
    <t>The Micromax Canvas Juice 3Q392 impresses with its overall design and configuration which most users look for before purchasing a smartphone. The USP of this device is its whopping battery, it keeps the device up and running for a longer period of time. However, the phone will disappoint the selfie lovers because at this budget consumers expect more than 2MP front camera.</t>
  </si>
  <si>
    <t>Samsung</t>
  </si>
  <si>
    <t>Samsung Z3</t>
  </si>
  <si>
    <t>http://www.amazon.in/Samsung-Z300H-Z3-Black/dp/B01CE7TZZM/</t>
  </si>
  <si>
    <t>Tizen</t>
  </si>
  <si>
    <t>.</t>
  </si>
  <si>
    <t>Tizen2.4</t>
  </si>
  <si>
    <t>MP3, M4A, 3GA, AAC, OGG, OGA, WAV, WMA, AMR, AWB, FLAC</t>
  </si>
  <si>
    <t>Super AMOLED crystal clear display.
 Easily can play Full HD videos.
 The phone gives Smooth performance.
 Battery is removable.
 The memory can be extendable up to 128GB.</t>
  </si>
  <si>
    <t>Auto brightness option is not available.
 Rear camera is not able to take quality pictures as expected from 8MP camera.
 Users have very less apps to choose from.
 Does not have any special Glass protection.</t>
  </si>
  <si>
    <t>3GPP / AVI / MKV / MPEG4 / WMV / Xvid</t>
  </si>
  <si>
    <t>http://www.flipkart.com/samsung-z3/p/itmedff8cjnqrbrg?pid=MOBEDFF8T4THCVQE&amp;al=UZg3ykjhtxmoe4hUa%2FdwasldugMWZuE7Qdj0IGOOVqs4dgJ6UFaSOQtkSU3ee2y3jRJ%2FKCzH3sU%3D&amp;ref=L%3A-2312902129013407686&amp;srno=p_1&amp;findingMethod=Search&amp;otracker=start</t>
  </si>
  <si>
    <t>21.10.2015</t>
  </si>
  <si>
    <t>Handset, Charger, Earphone, User Manual and Warranty Card</t>
  </si>
  <si>
    <t>f/2.2</t>
  </si>
  <si>
    <t>Geo-tagging, face detection, panorama, HDR</t>
  </si>
  <si>
    <t>Wi-Fi 802.11 a/ac/b/g/n</t>
  </si>
  <si>
    <t>1280 X 720</t>
  </si>
  <si>
    <t>Super AMOLED</t>
  </si>
  <si>
    <t>A-GPS, GLONASS</t>
  </si>
  <si>
    <t>Spreadtrum SC7730</t>
  </si>
  <si>
    <t>http://i.imgur.com/i6XAE6T.jpg</t>
  </si>
  <si>
    <t>samsung z3</t>
  </si>
  <si>
    <t>The Samsung Z3 is one of the low budget smart phones from Samsung; it major strengths are the Super AMOLED display and excellent cameras which will surely delight the camera lovers. However, if you are willing to spend a few bucks more then one from the Galaxy J series would be a better option.</t>
  </si>
  <si>
    <t>Panasonic</t>
  </si>
  <si>
    <t>Panasonic P55 Novo</t>
  </si>
  <si>
    <t>http://www.amazon.in/Panasonic-P55-Novo-Midnight-Blue/dp/B011BIR49O/</t>
  </si>
  <si>
    <t>Kitkat</t>
  </si>
  <si>
    <t>Android4.4Kitkat</t>
  </si>
  <si>
    <t>AAC (Advanced Audio Coding), AMR / AMR-NB / GSM-AMR (Adaptive Multi-Rate, .amr, .3ga), eAAC+ / aacPlus v2 / HE-AAC v2, MIDI, MP3 (MPEG-2 Audio Layer II, .mp3), WMA (Windows Media Audio, .wma), WAV (Waveform Audio File Format, .wav, .wave), OGG,FLAC</t>
  </si>
  <si>
    <t>1 GB RAM just fair for budget smartphone
 Primary Camera shoots good quality pics even in low light conditions with triple LED
 Good Selfies with front camera
 Big HD IPS Display</t>
  </si>
  <si>
    <t>Lacks 4G LTE Support
 Outdated Pre-installed Android OS
 The battery is not user replaceable
 No screen protection from scratches</t>
  </si>
  <si>
    <t>http://www.flipkart.com/panasonic-p55-novo/p/itme9dqwztxk4g6z?pid=MOBE9DQWGCMKEBAV&amp;al=1ZmFdMqbodaHFn%2FX%2Ffp7%2F8ldugMWZuE7Qdj0IGOOVqukPsM2yI8uHzz%2FNKcrrVEHgkP2dTnn5fo%3D&amp;ref=L%3A5129316596416138289&amp;srno=p_1&amp;otracker=from-search</t>
  </si>
  <si>
    <t>14.07.2015</t>
  </si>
  <si>
    <t>Gray / Blue / Gold</t>
  </si>
  <si>
    <t>Handset, Charger, Headset, Battery, Manual, Flipcover, Screen Guard</t>
  </si>
  <si>
    <t>Triple LED</t>
  </si>
  <si>
    <t>Geo-tagging, autofocus, touchfocus, face/smile detection, Panorama, HDR, Gesture shot</t>
  </si>
  <si>
    <t>v4.0, A2DP</t>
  </si>
  <si>
    <t>Wi-Fi 802.11 a/b/g/n, Hotspot</t>
  </si>
  <si>
    <t>ARM Mali-400 MP4</t>
  </si>
  <si>
    <t>MediaTek MT6592M</t>
  </si>
  <si>
    <t>Octa</t>
  </si>
  <si>
    <t>http://i.imgur.com/OIz1rDU.jpg</t>
  </si>
  <si>
    <t>novo, panasonic novo</t>
  </si>
  <si>
    <t>The Panasonic P55 Novo offers an HD display, octa-core processor with 64-bit computing which would delight the gamers and heavy users. The triple LED Flash in camera would attract the camera lovers as well.</t>
  </si>
  <si>
    <t>Xiaomi</t>
  </si>
  <si>
    <t>Xiaomi Redmi 2 Prime</t>
  </si>
  <si>
    <t>http://www.amazon.in/Mi-Redmi-2-Grey/dp/B00ZOUPUJM/ref=sr_1_4?s=electronics&amp;ie=UTF8&amp;qid=1466493465&amp;sr=1-4&amp;keywords=Xiaomi+Redmi+2+Prime</t>
  </si>
  <si>
    <t>kitkat</t>
  </si>
  <si>
    <t>Android4.4.4kitkat</t>
  </si>
  <si>
    <t>MP3/WAV/eAAC+/FLAC</t>
  </si>
  <si>
    <t>Accelerometer, gyro, proximity, compass</t>
  </si>
  <si>
    <t>Both SIM slots support 4G.
 Battery is removable.
 The body weight is light weighing only about 133 grams.
 OTG cable is supported.</t>
  </si>
  <si>
    <t>Apps cannot be move to SD card.
 Display is not protected with any special Glass.
 Heating is still not resolved in Xiaomi Smartphone.</t>
  </si>
  <si>
    <t>MP4/H.264</t>
  </si>
  <si>
    <t>http://www.flipkart.com/redmi-2-prime/p/itmeb3htgxkfkxm3</t>
  </si>
  <si>
    <t>10.08.2015</t>
  </si>
  <si>
    <t>White, Dark gray</t>
  </si>
  <si>
    <t>USB Cable, Handset, Warranty Card, Battery, Adapter, User Guide</t>
  </si>
  <si>
    <t>f/2.3</t>
  </si>
  <si>
    <t>1.4 µm pixel size, geo-tagging, touch focus, face/smile detection, HDR</t>
  </si>
  <si>
    <t>microUSB v2.2</t>
  </si>
  <si>
    <t>A-GPS, GLONASS, BDS</t>
  </si>
  <si>
    <t>Adreno 306</t>
  </si>
  <si>
    <t>Qualcomm Snapdragon 410</t>
  </si>
  <si>
    <t>http://i.imgur.com/LAOO38V.jpg</t>
  </si>
  <si>
    <t>redmi 2 prime, redmi prime</t>
  </si>
  <si>
    <t>The Xiaomi Redmi 2 Prime is more powerful than its predecessor. You can enjoy seamless multitasking along with a beautiful display. It is loaded with a powerful snapper at the back along with ample RAM and internal memory to meet your storage issues. It is proficient on the connectivity front as well.</t>
  </si>
  <si>
    <t>Coolpad</t>
  </si>
  <si>
    <t>Coolpad Note 3 Lite</t>
  </si>
  <si>
    <t>AAC (Advanced Audio Coding) / AMR / AMR-NB / GSM-AMR (Adaptive Multi-Rate, .amr, .3ga) / eAAC+ / aacPlus v2 / HE-AAC v2 / FLAC (Free Lossless Audio Codec, .flac) / MIDI / MP3 (MPEG-2 Audio Layer II, .mp3) / OGG (.ogg, .ogv, .oga, .ogx, .spx, .opus) / WMA (Windows Media Audio, .wma) / WAV (Waveform Audio File Format, .wav, .wave) /</t>
  </si>
  <si>
    <t>Fingerprint, accelerometer, proximity</t>
  </si>
  <si>
    <t>Fingerprint Sensor 
 Sturdy feel 
 Sturdy feel 
 3 GB RAM 
 4G Support 
 The Price</t>
  </si>
  <si>
    <t>Average Camera
 Out Dated design
 Tendency to Heat up</t>
  </si>
  <si>
    <t>3GPP (3rd Generation Partnership Project, .3gp) / AVI (Audio Video Interleaved, .avi) / MP4 (MPEG-4 Part 14, .mp4, .m4a, .m4p, .m4b, .m4r, .m4v) / Xvid /</t>
  </si>
  <si>
    <t>http://www.amazon.in/Coolpad-Note-Lite-Champagne-White/dp/B019Z8SGW6/?_encoding=UTF8&amp;camp=3626&amp;creative=24790&amp;linkCode=ur2&amp;tag=www91mobilesdtbx-21&amp;ascsubtag=574164238|detail-box|27397|553|G!-T!1464087872</t>
  </si>
  <si>
    <t>28.1.2016</t>
  </si>
  <si>
    <t>white,black</t>
  </si>
  <si>
    <t>Handset, Charger, USB, Earphone and Manual</t>
  </si>
  <si>
    <t>Autofocus , Continuous shooting , Digital zoom , Digital image stabilization , Geotagging , Panorama , HDR , Touch focus , Face detection , White balance settings , ISO settings , Exposure compensation , Self-timer , Scene mode</t>
  </si>
  <si>
    <t>Scratch-resistant glass</t>
  </si>
  <si>
    <t>Mali-T720MP2</t>
  </si>
  <si>
    <t>Mediatek MT6735</t>
  </si>
  <si>
    <t>9*</t>
  </si>
  <si>
    <t>http://i.imgur.com/RZViyp9.jpg</t>
  </si>
  <si>
    <t>note 3 lite, coolpad note 3 lite,</t>
  </si>
  <si>
    <t>The Coolpad Note 3 Lite seems to be a phone that can give tough competition to other value for money devices. With its top of the line specs and a fingerprint scanner to woo the youth, this device has it all. Go for it of you are looking for a budget friendly multi-tasker.</t>
  </si>
  <si>
    <t>Meizu</t>
  </si>
  <si>
    <t>M2</t>
  </si>
  <si>
    <t>http://www.amazon.in/dp/B014JM1OR2?ref=spks_0_0_960251207&amp;qid=1466501641&amp;pf_rd_p=960251207&amp;pf_rd_m=A21TJRUUN4KGV&amp;pf_rd_t=301&amp;pf_rd_s=desktop-auto-sparkle&amp;pf_rd_r=065Z3TN000ZVRC8F1MEF&amp;pf_rd_i=M2</t>
  </si>
  <si>
    <t>Accelerometer, proximity, compass</t>
  </si>
  <si>
    <t>Good looks and build
 Decent performance and specs
 Good value for money</t>
  </si>
  <si>
    <t>Software is too complicated
 Average camera performance</t>
  </si>
  <si>
    <t>3GPP (3rd Generation Partnership Project, .3gp), AVI (Audio Video Interleaved, .avi), DivX (.avi, .divx, .mkv), MP4 (MPEG-4 Part 14, .mp4, .m4a, .m4p, .m4b, .m4r, .m4v), WMV (Windows Media Video, .wmv), Xvid</t>
  </si>
  <si>
    <t>http://www.flipkart.com/meizu-m2/p/itmeehf4bzfmecd5?pid=MOBEEHF4PRQTKEJ4&amp;affid=businessbu&amp;affExtParam1=btnd&amp;affExtParam2=btnd-57596934dc39c2967b8b4625</t>
  </si>
  <si>
    <t>10.01.2015</t>
  </si>
  <si>
    <t>Gray, White, Blue, Pink</t>
  </si>
  <si>
    <t>Handset, Charger, Data Line, Take Card Pin, Quick Start Guide, Warranty Cards, SAR Statement (India)</t>
  </si>
  <si>
    <t>Autofocus, Continuous shooting, Digital zoom, Digital image stabilization, Geotagging, Panorama, HDR, Touch focus, Face detection, White balance settings, ISO settings, Exposure compensation, Self-timer, Scene mode</t>
  </si>
  <si>
    <t>Wi-Fi 802.11 a/b/g/n</t>
  </si>
  <si>
    <t>Asahi Dragontrail Glass</t>
  </si>
  <si>
    <t>Nano-Sim</t>
  </si>
  <si>
    <t>http://i.imgur.com/92nZYlB.jpg</t>
  </si>
  <si>
    <t>Meizu M2, M2 Meizu</t>
  </si>
  <si>
    <t>The Meizu M2 delivers an excellent set of features for a budget phone. It is well equipped with all necessary features of a smartphone which will delight the user. It is a very light weight phone and will fit into pockets with ease. So for people in the lookout for an affordable yet powerful phone, the Meizu M2 is definitely a good choice.</t>
  </si>
  <si>
    <t>Microsoft</t>
  </si>
  <si>
    <t>Microsoft Lumia 540 Dual SIM</t>
  </si>
  <si>
    <t>http://www.amazon.in/Microsoft-Lumia-540-Dual-Cyan/dp/B00XPPN8B0/ref=sr_1_1?s=electronics&amp;ie=UTF8&amp;qid=1466493511&amp;sr=1-1&amp;keywords=Microsoft+Lumia+540+Dual+SIM</t>
  </si>
  <si>
    <t>windows</t>
  </si>
  <si>
    <t>windows8.1</t>
  </si>
  <si>
    <t>It will be eligible for an update to Windows 10.
 The 8 MP primary camera takes great shots.
 Supports Cortana- the voice assistant.
 The battery is removable.
 Front cam has impressive video calling.</t>
  </si>
  <si>
    <t>It can record maximum video resolution only up to 480p. 
 Focusing is slow (takes 2-5 seconds).
 Handset doesn’t play 1080p full HD video.
 It has Low end CPU.
 Screen doesn’t have any special protection such as Gorilla display.</t>
  </si>
  <si>
    <t>3GPP (3rd Generation Partnership Project, .3gp), AVI (Audio Video Interleaved, .avi), H.263, H.264 / MPEG-4 Part 10 / AVC video, MKV (Matroska Multimedia Container, .mkv .mk3d .mka .mks), VC-1, WMV (Windows Media Video, .wmv)</t>
  </si>
  <si>
    <t>http://www.flipkart.com/microsoft-lumia-540/p/itmegmsea8zfzsqy?pid=MOBE7FJSCYYXGNQN&amp;affid=marketing40</t>
  </si>
  <si>
    <t>10.05.2015</t>
  </si>
  <si>
    <t>Black / White / Orange / Blue</t>
  </si>
  <si>
    <t>Handset, Product User Guide, Battery, Charger, Headset</t>
  </si>
  <si>
    <t>1/4" sensor size, geo-tagging</t>
  </si>
  <si>
    <t>480</t>
  </si>
  <si>
    <t>Wi-Fi 802.11 b/g/n, DLNA, hotspot</t>
  </si>
  <si>
    <t>2G / 3G</t>
  </si>
  <si>
    <t>GPS / A-GPS / GLONASS</t>
  </si>
  <si>
    <t>Adreno 302</t>
  </si>
  <si>
    <t>Qualcomm Snapdragon 200</t>
  </si>
  <si>
    <t>http://i.imgur.com/WARdvg5.jpg</t>
  </si>
  <si>
    <t>lumia 540, lumia540 dual</t>
  </si>
  <si>
    <t>The Microsoft Lumia 540 Dual SIM is another addition to Microsoft's trademark budget friendly smartphones designed to take care of all kinds of user applications in a smart manner. It comes in various colours and ensures smooth performance. It also gives special attention to the current obsession of people, i.e. selfies.</t>
  </si>
  <si>
    <t>Lenovo A6000 Plus</t>
  </si>
  <si>
    <t>http://www.amazon.in/Lenovo-A6000-Black-8GB/dp/B00WJTZ2KS/ref=sr_1_1?s=electronics&amp;ie=UTF8&amp;qid=1466493528&amp;sr=1-1&amp;keywords=Lenovo+A6000+Plus</t>
  </si>
  <si>
    <t>2 GB RAM good enough to hnadle all your apps 
 Primary camera shoots Decent pictures 
 5-inch HD IPS Display 
 Decent battery backup 
 Cheap 4G LTE enabled smartphone 
 Dual SIM support 
 USB OTG support 
 Dolby Digital plus sound 
 Slim and lightweight 
 Design &amp; build quality is good 
 Decent snapdragon quad-core Processor for Multitasking</t>
  </si>
  <si>
    <t>No Gorilla Glass screen protection 
 No LED notification light 
 Capacitive buttons are not backlit 
 Outdated pre-installled Android OS 
 Average front camera</t>
  </si>
  <si>
    <t>3GPP (3rd Generation Partnership Project, .3gp), AVI (Audio Video Interleaved, .avi), H.263, H.264 / MPEG-4 Part 10 / AVC video, MKV (Matroska Multimedia Container, .mkv .mk3d .mka .mks), MP4 (MPEG-4 Part 14, .mp4, .m4a, .m4p, .m4b, .m4r, .m4v), WMV (Windows Media Video, .wmv)</t>
  </si>
  <si>
    <t>http://www.flipkart.com/lenovo-a6000-plus/p/itmeb9agnna2thpa?pid=MOBE7JXXWBRAZMSB&amp;al=UZg3ykjhtxnZmckwHjnH%2BsldugMWZuE7Qdj0IGOOVqtTwtd72COYw8zp09XNbw20Wuq8GiBl5e0%3D&amp;ref=L%3A333069902765574526&amp;srno=p_1&amp;otracker=from-search</t>
  </si>
  <si>
    <t>17.04.2015</t>
  </si>
  <si>
    <t>Black, White, Yellow, Red</t>
  </si>
  <si>
    <t>Battery, Handset, USB Cable, 2 Pin Wall Charger</t>
  </si>
  <si>
    <t>Geo-tagging, touch focus, face detection</t>
  </si>
  <si>
    <t>Wi-Fi 802.11 b/g/n/ac</t>
  </si>
  <si>
    <t>http://i.imgur.com/UvdCih3.jpg</t>
  </si>
  <si>
    <t>a6000+, a6000 +</t>
  </si>
  <si>
    <t>The Lenovo A6000 Plus is just the elder brother of what created a rage with its powerful specs in every department. The new smartphone has been launched to do the same. This light device boasts of powerful configuration and supports 4G connectivity at a surprisingly low price.</t>
  </si>
  <si>
    <t>Samsung Galaxy J2</t>
  </si>
  <si>
    <t>http://www.amazon.in/Samsung-Galaxy-SM-J200G-Gold-8GB/dp/B015KQIY1U/ref=sr_1_1?s=electronics&amp;ie=UTF8&amp;qid=1466493565&amp;sr=1-1&amp;keywords=Samsung+Galaxy+J2</t>
  </si>
  <si>
    <t>MP3, M4A, 3GA, AAC, OGG, OGA, WAV, WMA, AMR, AWB, FLAC, MID, MIDI, XMF, MXMF, IMY, RTTTL, RTX, OTA</t>
  </si>
  <si>
    <t>OTG cable is supported.
 FM radio with RDS / recording.
 Battery is Removable.
 Optional Dual SIM Phone (Micro-SIM, dual stand-by).
 Phone supports 4G.</t>
  </si>
  <si>
    <t>Network problem- Weak signal reception.
 Camera is not up to mark.
 Lag in playing heavy games.
 No special protection for the display eg. Gorilla Glass.</t>
  </si>
  <si>
    <t>MP4, M4V, 3GP, 3G2, WMV, ASF, AVI, FLV, MKV, WEBM</t>
  </si>
  <si>
    <t>http://www.flipkart.com/samsung-galaxy-j2/p/itmedwngmgzgf56v?pid=MOBEBFQE4WFKV2TF&amp;al=9HG0bUCOkGMPWaRUQJCL2cldugMWZuE7Qdj0IGOOVqt2IP00xE1rISBOGBQJjkefQ35fzbesJGk%3D&amp;ref=L%3A-1766878282826232119&amp;srno=p_1&amp;otracker=from-search</t>
  </si>
  <si>
    <t>19.09.2015</t>
  </si>
  <si>
    <t>White, Black, Gold</t>
  </si>
  <si>
    <t>Handset, Battery, Charger and User Guide</t>
  </si>
  <si>
    <t>Geo-tagging, Touch Focus, Face Detection</t>
  </si>
  <si>
    <t>v4.1, A2DP, LE</t>
  </si>
  <si>
    <t>Mali-T720</t>
  </si>
  <si>
    <t>Exynos 3 Quad 3475</t>
  </si>
  <si>
    <t>http://i.imgur.com/XcYoopE.jpg</t>
  </si>
  <si>
    <t>galaxy j2, galaxyj2, j2</t>
  </si>
  <si>
    <t>The Samsung Galaxy J2 is an addition to the J-series from Samsung which offers good overall features at an affordable price. With J2, Samsung eyes to compete with Xiaomi and Lenovo in budget smartphones. If you are Samsung fan and looking for a low budget device then J2 is the one that will satisfy you with its excellent features.</t>
  </si>
  <si>
    <t>Yu</t>
  </si>
  <si>
    <t>Yu Yuphoria</t>
  </si>
  <si>
    <t>http://www.amazon.in/Yuphoria-Yu5010A-Black-Silver-16GB/dp/B015W4UQJS/ref=sr_1_1?s=electronics&amp;ie=UTF8&amp;qid=1466493581&amp;sr=1-1&amp;keywords=Yu+Yuphoria</t>
  </si>
  <si>
    <t>Proximity / Light / Accelerometer / Compass / Gyroscope</t>
  </si>
  <si>
    <t>Very good design, uni body metal frame and screen covered with gorilla glass 3.
 Good Quad-Core 1.2 GHz Qualcomm Snapdragon 410 processor
 Adreno 306 gpu for playing games.
 2gb ram
 Good camera configurations and features.
 expandable up to 32 gb.
 Dual sim with dual 4g stand by.
 sensors.
 Good battery life with quick charge 1.0.</t>
  </si>
  <si>
    <t>Yu don’t have a great network of service centers, so after sale service will not be that good.
 Available only on Amazon.in on flash sales, which is very frustrating.
 Although screen is 720p which is ok but if it comes with 1080p screen then that will be great.
 Lacks led notification.
 Lacks USB OTG.</t>
  </si>
  <si>
    <t>3GPP (3rd Generation Partnership Project, .3gp), AVI (Audio Video Interleaved, .avi), H.263, H.264 / MPEG-4 Part 10 / AVC video, MP4 (MPEG-4 Part 14, .mp4, .m4a, .m4p, .m4b, .m4r, .m4v), Xvid</t>
  </si>
  <si>
    <t>http://www.flipkart.com/yu-yuphoria/p/itme8w55tyv3zd5w?pid=MOBE8W55HJAH5PRW&amp;affid=marketing40</t>
  </si>
  <si>
    <t>19.05.2015</t>
  </si>
  <si>
    <t>White / Black</t>
  </si>
  <si>
    <t>Handset, Charger, Handsfree, Battery, USB Cable, Screen Guard, User Guide and Warranty Card</t>
  </si>
  <si>
    <t>8 MP, f/2.2, autofocus, LED flash</t>
  </si>
  <si>
    <t>Corning Gorilla Glass 3 / Full Lamination Technology</t>
  </si>
  <si>
    <t>Qualcomm Adreno 306</t>
  </si>
  <si>
    <t>http://i.imgur.com/XR1N8ej.jpg</t>
  </si>
  <si>
    <t>yuphoria</t>
  </si>
  <si>
    <t>The Yu Yuphoria is the second member to be launched from Micromax's sub-brand Yu with the name being decided by an online voting. The device renders a top notch performance, thanks to the Qualcomm Snapdragon 401 chipset and supports 4G networks as well.</t>
  </si>
  <si>
    <t>Micromax Canvas Juice 4G Q461</t>
  </si>
  <si>
    <t>http://www.amazon.in/Micromax-Q461-Juice-4G/dp/B01B7LZS8O/ref=sr_1_1?s=electronics&amp;ie=UTF8&amp;qid=1466493607&amp;sr=1-1&amp;keywords=Micromax+Canvas+Juice+4G+Q461</t>
  </si>
  <si>
    <t>MP3/AAC/WAV</t>
  </si>
  <si>
    <t>2 GB RAM good to handle all your apps 
 Primary Camera shoots good pics 
 Decent Selfies with front camera 
 5-inch HD Display 
 Good battery backup 
 Dual SIM Support 
 4G LTE Support 
 Lightweight 
 Sturdy build and brushed metal finish</t>
  </si>
  <si>
    <t>Thick body 
 Under-clocked processor 
 No Display protection from scratches</t>
  </si>
  <si>
    <t>http://www.flipkart.com/micromax-canvas-juice-4g/p/itmefd3gjmmqrrgf?pid=MOBEFD3GBWSHPCK5&amp;al=UZg3ykjhtxkyAUCG2kKBIMldugMWZuE7Qdj0IGOOVqv%2BsRfRu9tMaOmrNwGL3BwxuulGZPRZsYI%3D&amp;ref=L%3A7478889858450540069&amp;srno=p_1&amp;otracker=from-search</t>
  </si>
  <si>
    <t>29.01.2016</t>
  </si>
  <si>
    <t>Mali 400</t>
  </si>
  <si>
    <t>http://i.imgur.com/vqMRg6B.jpg</t>
  </si>
  <si>
    <t>canvas juice 4, juice 4, juice4, canvas juice4</t>
  </si>
  <si>
    <t>The Canvas Juice 4G Q461 is one of the best low budget phones from Micromax. The phone's major attraction is its massive battery and front camera. At the same time, it doesn't compromise with any major feature, except the internal memory. However, if you consider the price it indeed looks to be one of the best options in its budget.</t>
  </si>
  <si>
    <t>Lenovo A7000</t>
  </si>
  <si>
    <t>http://www.amazon.in/Lenovo-A7000-Black/dp/B013I7VO2E/ref=sr_1_1?s=electronics&amp;ie=UTF8&amp;qid=1466493622&amp;sr=1-1&amp;keywords=Lenovo+A7000</t>
  </si>
  <si>
    <t>AAC (Advanced Audio Coding), eAAC+ / aacPlus v2 / HE-AAC v2, FLAC (Free Lossless Audio Codec, .flac), MIDI, MP3 (MPEG-2 Audio Layer II, .mp3), WMA (Windows Media Audio, .wma), WAV (Waveform Audio File Format, .wav, .wave)</t>
  </si>
  <si>
    <t>It supports OTG cable.
 Multi-tasking is flawless
 The battery is removable.
 It supports 4G (LTE).
 Having huge 2900 mAh battery.</t>
  </si>
  <si>
    <t>Default video calling not possible only through Application such as skype, line etc.
 Earphone has poor quality sound.
 Cam quality is poor; Selfie camera is not good it captures mirror image.
 It doesn't have backlit LED key.</t>
  </si>
  <si>
    <t>3GPP (3rd Generation Partnership Project, .3gp), AVI (Audio Video Interleaved, .avi), H.263, H.264 / MPEG-4 Part 10 / AVC video, MP4 (MPEG-4 Part 14, .mp4, .m4a, .m4p, .m4b, .m4r, .m4v), WMV (Windows Media Video, .wmv)</t>
  </si>
  <si>
    <t>http://www.flipkart.com/lenovo-a7000/p/itmea8vbhjrdgzaj?pid=MOBE77J8FYH49JSK&amp;al=hh8ywRIjKo%2BNaZ%2BoVxFyysldugMWZuE7Qdj0IGOOVquJYGORQRqbwe58P7Xm55nKoSvtsiqaUzc%3D&amp;ref=L%3A-1786356067184523343&amp;srno=p_1&amp;otracker=from-search</t>
  </si>
  <si>
    <t>30.4.2015</t>
  </si>
  <si>
    <t>Black / White</t>
  </si>
  <si>
    <t>2 Pin Wall Charger, USB Cable, Battery, Handset, Headset</t>
  </si>
  <si>
    <t>ARM Mali-T760 MP2</t>
  </si>
  <si>
    <t>MediaTek MT6752M</t>
  </si>
  <si>
    <t>http://i.imgur.com/uLRoLhw.jpg</t>
  </si>
  <si>
    <t>a7000 turbo, lenovo a7000 turboo</t>
  </si>
  <si>
    <t>The Lenovo A7000, one of the 4G Mobile in India deserves applause for packing hefty hardware specs without exceeding the price beyond budget. It also gives you access to the latest Android OS but the main attraction is the Dolby ATMOS Surround Sound software which ensures imposing multimedia experience. Although company has come up with its new offering that is Lenovo K3 Note which has impressive specs in all aspects.</t>
  </si>
  <si>
    <t>Xolo</t>
  </si>
  <si>
    <t>black 1x</t>
  </si>
  <si>
    <t>http://www.amazon.in/XOLO-1X-Refurbished-Xolo-Black/dp/B01G77E6RM/ref=sr_1_2?s=electronics&amp;ie=UTF8&amp;qid=1466503361&amp;sr=1-2&amp;keywords=xolo+1x+black</t>
  </si>
  <si>
    <t>MP3 / AAC / AAC+ / 3GP / AMR-NB / AMR-WB / WAV / MIDI / WMA</t>
  </si>
  <si>
    <t>Magnetometer / Ambient Light Sensor / Gyroscope / Hall Effect Sensor / Proximity sensor</t>
  </si>
  <si>
    <t>3GB RAM good enough to handle all heavy duty apps and games 
 Sluggish free gaming experience 
 Primary Camera shoots Good quality pics 
 Good Selfies with front camera 
 Stunning FHD very Sharp Display with good viewing angles 
 Asahi Dragontrail Glass protection 
 Decent battery backup 
 Dual SIM 4G LTE Support 
 Slim and lightweight 
 Unique look with glass back and a leather finishing on the top and bottom of the body 
 Good Octa-core processor for Multitasking 
 Great value for money</t>
  </si>
  <si>
    <t>SIM 2 slot shared with microSD card that means you can either insert a SIM or SD card in SIM 2 slot at a time 
 The battery is not user replaceable</t>
  </si>
  <si>
    <t>H.263,H.264 / MPEG4 / MP4 / AVI / MKV</t>
  </si>
  <si>
    <t>http://www.snapdeal.com/product/xolo-black-1x-32gb/633488491545?aff_id=42990</t>
  </si>
  <si>
    <t>11.06.2015</t>
  </si>
  <si>
    <t>Handset, Battery, Charger and User Manual</t>
  </si>
  <si>
    <t>1920 x 1080</t>
  </si>
  <si>
    <t>Dragontrail glass</t>
  </si>
  <si>
    <t>microUSB v2.0, USB Host</t>
  </si>
  <si>
    <t>Dual Sim</t>
  </si>
  <si>
    <t>Mali-T720MP3</t>
  </si>
  <si>
    <t>MediaTek MT6753</t>
  </si>
  <si>
    <t>http://i.imgur.com/RQoIuie.jpg</t>
  </si>
  <si>
    <t>xolo black 1x, black 1x</t>
  </si>
  <si>
    <t>The XOLO Black 1X with its robust configuration and great looks, is a masterpiece handset. The phone also features full HD recording and playback. Octa-core processor along with 3G RAM delivers very smooth workflow in the device. Considering the features it offers for the price, the phone is worth buying.</t>
  </si>
  <si>
    <t>Micromax Canvas Sliver 5 Q450</t>
  </si>
  <si>
    <t>http://www.amazon.in/Micromax-Sliver-5-Q450-Black/dp/B0122LUUQS/ref=sr_1_1?s=electronics&amp;ie=UTF8&amp;qid=1466493636&amp;sr=1-1&amp;keywords=Micromax+Canvas+Sliver+5+Q450</t>
  </si>
  <si>
    <t>AAC (Advanced Audio Coding) / eAAC+ / aacPlus v2 / HE-AAC v2 / FLAC (Free Lossless Audio Codec, .flac) / MIDI / MP3 (MPEG-2 Audio Layer II, .mp3) / WMA (Windows Media Audio, .wma) / WAV (Waveform Audio File Format, .wav, .wave) /</t>
  </si>
  <si>
    <t>The Canvas sliver 5 is the world slimmest 4G Smartphone. 
 Front cam is quite good with wide viewing angle.
 Phone weighted only 97 Grams.
 Display is protected with Corning Gorilla Glass 3.
 Smartphone body is made up of aircraft grade aluminium</t>
  </si>
  <si>
    <t>No expandable memory card support.
 It doesn’t support dual SIM card.
 Phone is using old snapdragon processor.
 The rear camera is only 8 MP.</t>
  </si>
  <si>
    <t>3GPP (3rd Generation Partnership Project, .3gp), AVI (Audio Video Interleaved, .avi), MKV (Matroska Multimedia Container, .mkv .mk3d .mka .mks), MP4 (MPEG-4 Part 14, .mp4, .m4a, .m4p, .m4b, .m4r, .m4v), WebM, WMV (Windows Media Video, .wmv), Xvid</t>
  </si>
  <si>
    <t>http://www.flipkart.com/micromax-canvas-sliver-5/p/itme9c4bc3rsfzar?pid=MOBE9C4BHGAJQHH3&amp;al=S%2FnKHsDHb1ddoP299LPOVMldugMWZuE7Qdj0IGOOVqvA18p6Ya9qTAaZ06YIj%2B0HFHeTC1OZRJw%3D&amp;ref=L%3A8724352264274527995&amp;srno=p_1&amp;findingMethod=Search&amp;otracker=start</t>
  </si>
  <si>
    <t>04.06.2015</t>
  </si>
  <si>
    <t>Auto Focus, Flash Support, Sony IMX219 CMOS Sensor, 4P Largan Lens, Blue Glass Filter, 75.6 Degree Wide Angle Lens, Professional Mode (White Balance, ISO, Exposure, Anti Banding), Night Shot, Panorama Shot, Face Beauty Mode (Skin Smoothing, Skin Sharpening, Eye Enlargement, De-Pouch, De-Blemish, Skin Soften, Skin Brighten, Eye Brightness)</t>
  </si>
  <si>
    <t>AMOLED</t>
  </si>
  <si>
    <t>Single</t>
  </si>
  <si>
    <t>Nano-SIM</t>
  </si>
  <si>
    <t>Qualcomm MSM8916 Snapdragon 410</t>
  </si>
  <si>
    <t>http://i.imgur.com/MSu097W.jpg</t>
  </si>
  <si>
    <t>canvas silver 5, canvas silver, silver 5, silver5, canvas silver5</t>
  </si>
  <si>
    <t>The Micromax Canvas Sliver 5 has set the benchmark for its competitors by being the lightest smartphone in the world. The smartphone is also one of the slimmest smartphone available in the market. Considering its powerful processor and great camera features, Micromax Canvas Sliver 5 deserves to be the phone that one would like to flaunt.</t>
  </si>
  <si>
    <t>Lenovo Vibe K5 Plus</t>
  </si>
  <si>
    <t>Removable battery
 Good Build Quality
 Snapdragon 616 processor
 Full HD Display</t>
  </si>
  <si>
    <t>Small battery
 Not a good camera</t>
  </si>
  <si>
    <t>3GPP (3rd Generation Partnership Project, .3gp) / AVI (Audio Video Interleaved, .avi) / H.263 / H.264 / MPEG-4 Part 10 / AVC video / MP4 (MPEG-4 Part 14, .mp4, .m4a, .m4p, .m4b, .m4r, .m4v) / Xvid</t>
  </si>
  <si>
    <t>http://www.flipkart.com/lenovo-vibe-k5-plus/p/itmegthqujkrnz3s?pid=MOBEFSHZDRYZPDCH&amp;al=9HG0bUCOkGP2tsuzcJ0AocldugMWZuE7Qdj0IGOOVqt%2Br%2BAmI3nH3ZoJDOj8D5E20MPA98UOAUs%3D&amp;ref=L%3A6819692410140052875&amp;srno=p_1&amp;otracker=from-search</t>
  </si>
  <si>
    <t>23.3.2016</t>
  </si>
  <si>
    <t>Silver, Gold</t>
  </si>
  <si>
    <t>Handset, 2-pin Wall Charger, USB Cable, Battery</t>
  </si>
  <si>
    <t>Geo-tagging, touch focus, face detection, HDR, panorama</t>
  </si>
  <si>
    <t>Capacitive / Multi-touch / Anti-fingerprint coating</t>
  </si>
  <si>
    <t>Normal</t>
  </si>
  <si>
    <t>Qualcomm Adreno 405</t>
  </si>
  <si>
    <t>Qualcomm Snapdragon 616</t>
  </si>
  <si>
    <t>http://i.imgur.com/gFh7RNY.jpg</t>
  </si>
  <si>
    <t>vibe K5, lenovo vibe, k5 plus, vibe k5 plus</t>
  </si>
  <si>
    <t>The Vibe K5 Plus definitely offers a lot in the price range and it has all the qualities one can expect from a good smartphone; be it the design or the configuration.</t>
  </si>
  <si>
    <t>Samsung Galaxy Grand Prime 4G</t>
  </si>
  <si>
    <t>MP3, M4A, 3GA, AAC, OGG, OGA, WAV, AMR, AWB, FLAC, MID, MIDI, XMF, MXMF, IMY, RTTTL, RTX, OTA</t>
  </si>
  <si>
    <t>Decent battery life 
 Slim and stylish 
 Latest Android OS v4.4(Kitkat) 
 Camera shoots decent pictures 
 Excellent Quad-core Processor for Multitasking</t>
  </si>
  <si>
    <t>No HD screen resolution 
 TFT SCreen no AMOLED no IPS 
 No OTG support</t>
  </si>
  <si>
    <t>MP4, M4V, 3GP, 3G2, MKV, WEBM</t>
  </si>
  <si>
    <t>http://www.amazon.in/Samsung-Galaxy-Grand-Prime-SM-G531F/dp/B012NSGMU8/ref=sr_1_1?ie=UTF8&amp;qid=1464111996&amp;sr=8-1&amp;keywords=Samsung+Galaxy+Grand+Prime+4G</t>
  </si>
  <si>
    <t>27.07.2015</t>
  </si>
  <si>
    <t>White, Grey</t>
  </si>
  <si>
    <t>Handset, Battery, Earphone, Charger, Data Cable and Quick User Guide</t>
  </si>
  <si>
    <t>540 x 960</t>
  </si>
  <si>
    <t>GLONASS</t>
  </si>
  <si>
    <t>http://i.imgur.com/rxSidJX.jpg</t>
  </si>
  <si>
    <t xml:space="preserve">galaxy grand prime 4g, grand prime 4g, galaxy grand prime </t>
  </si>
  <si>
    <t>The Samsung Galaxy Grand Prime 4G, as the name indicates is a 4G enabled smartphone available at mid-range price. It scores well on most fronts barring the display and heavy outfit.</t>
  </si>
  <si>
    <t>Asus</t>
  </si>
  <si>
    <t>Asus Zenfone Max</t>
  </si>
  <si>
    <t>http://www.amazon.in/Asus-Zenfone-ZC550KL-6A068IN-Black-16GB/dp/B018VKZPG4/ref=sr_1_1?s=electronics&amp;ie=UTF8&amp;qid=1466493766&amp;sr=1-1&amp;keywords=Asus+Zenfone+Max</t>
  </si>
  <si>
    <t>MP3 / eAAC+ / WAV player</t>
  </si>
  <si>
    <t>Excellent Battery Life
 Superior built quality/ Solid Design
 13 Mega Pixel Camera does a excellent Job in Outdoor Conditions
 Decent Hardware and Software Performance
 USB OTG Support
 Gorilla Glass 4 Protection
 All essential Sensors are available
 Good Video Playback Experience
 Fair Price Point
 Smooth AsusZen 2.0 User Interface</t>
  </si>
  <si>
    <t>Supplied Charger is weak[take at least 5 Hours to charge battery fully]
 No Quick Charging Support
 Some times Camera Overexposed in outdoor lighting condition
 Slightly heavier phone
 Battery is not user replaceable
 Lack of Gaming Power
 Clear sound quality but not enough loud
 Display quality could be better</t>
  </si>
  <si>
    <t>http://www.flipkart.com/asus-zenfone-max/p/itmedhzfdc6jhegv?pid=MOBEDHZFWGKNJMHF&amp;affid=sales91mob&amp;affExtParam1=DTBX&amp;affExtParam2=1503576437!detail-box!26190!553!G!-T!1464088430</t>
  </si>
  <si>
    <t>19.5.2016</t>
  </si>
  <si>
    <t>Handset, Charger, User Manual, Warranty Card</t>
  </si>
  <si>
    <t>Geo-tagging, touch focus, face detection, panorama, HDR</t>
  </si>
  <si>
    <t>http://i.imgur.com/iEkdedr.jpg</t>
  </si>
  <si>
    <t>zenfone max</t>
  </si>
  <si>
    <t>The ASUS ZenFone Max ZC550KL is one of the best Android Lollipop-powered smartphones in India at the moment in its price range. The device supports 4G LTE networks in India, and comes with a quad-core high-speed Snapdragon processor, decent camera specs, and internal memory. In addition, the handset is loaded with a handsome 5,000mAh battery for prolonged usage.</t>
  </si>
  <si>
    <t>Zenfone 2 Laser ZE550KL</t>
  </si>
  <si>
    <t>http://www.amazon.in/Asus-Zenfone-Laser-ZE550KL-1A111IN-Black/dp/B0172YN9MM/ref=sr_1_1?s=electronics&amp;ie=UTF8&amp;qid=1466493796&amp;sr=1-1&amp;keywords=+Zenfone+2+Laser+ZE550KL</t>
  </si>
  <si>
    <t>2 GB RAM good enough.
 Primary Camera shoots high quality pics .
 Big HD IPS Display 
 Gorilla Glass 4 screen protection 
 Dual SIM 4G LTE Support Support 
 UI customization is great with ZenUI  
 Decent Quad/Octa-core processor for Multitasking</t>
  </si>
  <si>
    <t>The battery is not user replaceable 
 Average pixel density screen (~ppi) 
 No NFC support 
 Thick and a bit bulky</t>
  </si>
  <si>
    <t>3GPP (3rd Generation Partnership Project, .3gp), AVI (Audio Video Interleaved, .avi), DivX (.avi, .divx, .mkv), MKV (Matroska Multimedia Container, .mkv .mk3d .mka .mks), MP4 (MPEG-4 Part 14, .mp4, .m4a, .m4p, .m4b, .m4r, .m4v), WebM, WMV (Windows Media Video, .wmv), Xvid</t>
  </si>
  <si>
    <t>http://www.flipkart.com/asus-zenfone-2-laser-ze550kl/p/itme9j58yzyzqzgc?pid=MOBE9J587QGMXBB7&amp;al=UZg3ykjhtxnCm8ZnCUKAxcldugMWZuE7Qdj0IGOOVqvME%2BoGIXhbi%2FYdlTzEXql2ySjvHICcDrs%3D&amp;ref=L%3A368027930448120782&amp;srno=p_1&amp;findingMethod=Search&amp;otracker=start</t>
  </si>
  <si>
    <t>28.8.2015</t>
  </si>
  <si>
    <t>Black, White, Red, Silver, Gold</t>
  </si>
  <si>
    <t>Handset, Standard USB Cable, Adapter, User Manual, Warranty Card</t>
  </si>
  <si>
    <t>Corning Gorilla Glass 4</t>
  </si>
  <si>
    <t>http://i.imgur.com/hOqhzVU.jpg</t>
  </si>
  <si>
    <t>zenfone 2 laser</t>
  </si>
  <si>
    <t>The ASUS ZenFone 2 Laser displays ultra sharp pictures reaching 72% of the NTSC gamut so that you see more colors, just like your eyes enjoy the real world. The ZenFone 2 Laser comes with ASUS Glove Touch technology, it responses to every touch, swipe and gesture even when you are wearing gloves. It has powerful cameras, vast connectivity features, good speakers and a good battery life. The phone has the perfect combination of performance and design, fit for persons of any age.</t>
  </si>
  <si>
    <t>Coolpad Note 3</t>
  </si>
  <si>
    <t>Fingerprint Sensor
 Good Battery life
 Good Battery life
 3 GB RAM
 4G Support
 The Price</t>
  </si>
  <si>
    <t>Poor low light imaging
 Dated design
 Tendency to Heat up</t>
  </si>
  <si>
    <t>MP4 / H.264 player</t>
  </si>
  <si>
    <t>http://www.amazon.in/Coolpad-Note-3-Plus-Champagne-White/dp/B01DDP7V7S/?_encoding=UTF8&amp;camp=3626&amp;creative=24790&amp;linkCode=ur2&amp;tag=www91mobilesdtbx-21&amp;ascsubtag=574164238|detail-box|28198|553|G!-T!1464088800</t>
  </si>
  <si>
    <t>20.10.2015</t>
  </si>
  <si>
    <t>Handset, Headset, Charger, USB Cable, Protective Film, User Manual and Warranty Card</t>
  </si>
  <si>
    <t>5-element lens</t>
  </si>
  <si>
    <t>http://i.imgur.com/uf0lvsF.jpg</t>
  </si>
  <si>
    <t>coolpad note3</t>
  </si>
  <si>
    <t>The Coolpad Dazen Note 3 is an excellent 4G smartphone which is endowed with attractive features and facilities to lure you. For a budget smartphone, it comes with an impressive fingerprint sensor that supports 360-degree finger rotation, and offers speedy recognition. Packed with all major connectivity options and a powerful configuration, it is definitely worth checking out.</t>
  </si>
  <si>
    <t>HTC Mobiles</t>
  </si>
  <si>
    <t>HTC Mobiles Desire 620G</t>
  </si>
  <si>
    <t>http://www.amazon.in/HTC-Desire-620G-Santroni-White/dp/B00R7FPSDU/ref=sr_1_1?s=electronics&amp;ie=UTF8&amp;qid=1466493819&amp;sr=1-1&amp;keywords=HTC+Mobiles+Desire+620G</t>
  </si>
  <si>
    <t>AAC (Advanced Audio Coding), AMR / AMR-NB / GSM-AMR (Adaptive Multi-Rate, .amr, .3ga), AMR-WB (Adaptive Multi-Rate Wideband, .awb), eAAC+ / aacPlus v2 / HE-AAC v2, MIDI, MP3 (MPEG-2 Audio Layer II, .mp3), OGG (.ogg, .ogv, .oga, .ogx, .spx, .opus), WMA (Windows Media Audio, .wma), WAV (Waveform Audio File Format, .wav, .wave)</t>
  </si>
  <si>
    <t>Camera shoots Decent pictures
 1 GB RAM fair to run most of the apps
 Nice HD Display
 Good build quality
 Decent battery backup
 Decent Snapdragon octa-core Processor for Multitasking</t>
  </si>
  <si>
    <t>No 4G LTE support
 No Screen Protection
 Low Pixel density screen (ppi)</t>
  </si>
  <si>
    <t>3GPP (3rd Generation Partnership Project, .3gp), 3GPP2 (3rd Generation Partnership Project 2, .3g2), AVI (Audio Video Interleaved, .avi), MP4 (MPEG-4 Part 14, .mp4, .m4a, .m4p, .m4b, .m4r, .m4v)</t>
  </si>
  <si>
    <t>http://www.flipkart.com/htc-desire-620g-dual-sim/p/itme7zfwbafqacj3?pid=MOBE2ZFHHKG8YUGQ&amp;al=VBGoePRhE4A%2F%2BXEzrnAsy8ldugMWZuE7Qdj0IGOOVqvqZNhW%2FnyyYhoaz2yEfc55PioKGZouvOE%3D&amp;ref=L%3A-8134568692997734172&amp;srno=p_1&amp;otracker=from-search</t>
  </si>
  <si>
    <t>9.10.2014</t>
  </si>
  <si>
    <t>Black / White / Gray / Blue</t>
  </si>
  <si>
    <t>Handset, Battery, AC Adapter, USB Sync Cable, Headset, Safety &amp; Regulatory Guide, Quick Start Guide, Limited Warranty Statement</t>
  </si>
  <si>
    <t>Geo-tagging, touch focus, face detection, panorama</t>
  </si>
  <si>
    <t>Super LCD</t>
  </si>
  <si>
    <t>Mali-450MP4</t>
  </si>
  <si>
    <t>Mediatek MT6592</t>
  </si>
  <si>
    <t>http://i.imgur.com/forQYdb.jpg</t>
  </si>
  <si>
    <t>htc desire, htc mobiles desire</t>
  </si>
  <si>
    <t>The HTC Desire 620G doesn't stun with any feature but puts up an impressive show at a modest price. In addition to a powerful configuration, it runs on intuitive Android KitKat OS and flaunts quality cameras at both ends. The dual stereo speakers make it a good entertainment package as well.</t>
  </si>
  <si>
    <t>Xiaomi Redmi Note Prime</t>
  </si>
  <si>
    <t>2 GB RAM good .
 Sluggish free gaming experience 
 Primary Camera shoots Excellent pictures 
 Good selfies with front camera 
 Great value for money 
 Dandy UI with MIUI 6.0 
 Good battery backup 
 Slim &amp; lightweight 
 Premium ultra-compact unibody design is great 
 Decent Octa-core Processor.</t>
  </si>
  <si>
    <t>Limited internal storage as No MicroSD card supported 
 The battery is not user replaceable 
 Facing heating issue</t>
  </si>
  <si>
    <t>3GPP, AVI, H.264, H.263, MKV, MP4, WMV, Xvid</t>
  </si>
  <si>
    <t>http://www.ebay.in/itm/121842547642?aff_source=Sok-Goog</t>
  </si>
  <si>
    <t>15.12.2015</t>
  </si>
  <si>
    <t>Handset, Charger and User Manual</t>
  </si>
  <si>
    <t>Auto Flash, Continuos Shooting, Exposure compensation, Face detection, Geo tagging, High Dynamic Range mode (HDR), ISO control, Touch to focus, White balance presets</t>
  </si>
  <si>
    <t>http://i.imgur.com/LgjoJdB.jpg</t>
  </si>
  <si>
    <t>note prime, redmi note prime</t>
  </si>
  <si>
    <t>The Redmi Note Prime is a budget phone from the popular Chinese brand Xiaomi. The device comes with a horde of connectivity options, great quality cameras and also enough space for storing all your files. Keeping in mind its budget, it's worth a try.</t>
  </si>
  <si>
    <t>Oppo</t>
  </si>
  <si>
    <t>Oppo Neo 7</t>
  </si>
  <si>
    <t>http://www.amazon.in/OPPO-Digital-Neo-7-Black/dp/B019A4FTT8/ref=sr_1_1?s=electronics&amp;ie=UTF8&amp;qid=1466493853&amp;sr=1-1&amp;keywords=Oppo+Neo+7</t>
  </si>
  <si>
    <t>Android4.1Jelly Bean</t>
  </si>
  <si>
    <t>1 GB RAM
 Primary Camera shoots Decent quality pics 
 Good Selfies with front camera 
 Compact qHD Display 
 Good battery backup 
 Slim and lightweight 
 Premium design with metal frame and shining glass mirror surface 
 Decent Quad-core processor.</t>
  </si>
  <si>
    <t>TFT type display no IPS or AMoled 
 Priced higher than competitors 
 Poor pixels density screen (PPI) 
 The battery is not user replaceable</t>
  </si>
  <si>
    <t>http://www.flipkart.com/oppo-neo-7-4g/p/itmecrthsbp2mkzt?pid=MOBEDFHCGBZHJ3AK&amp;al=UZg3ykjhtxkwgJYbgtv78MldugMWZuE7Qdj0IGOOVqsTIXb6g5MonM27s1Cd3KcBP%2BBDVy%2Ftg%2Fw%3D&amp;ref=L%3A-3621573873608212074&amp;srno=p_1&amp;findingMethod=Search&amp;otracker=start</t>
  </si>
  <si>
    <t>14.11.2015</t>
  </si>
  <si>
    <t>Blue, White</t>
  </si>
  <si>
    <t>Handset, Battery, Charger, Earphones, USB Cable and User Manual</t>
  </si>
  <si>
    <t>Bluetooth 4</t>
  </si>
  <si>
    <t>960 x 540</t>
  </si>
  <si>
    <t>Nano-SIM/ Micro-SIM</t>
  </si>
  <si>
    <t>Li-Po 2420</t>
  </si>
  <si>
    <t>Mali-400MP2
 Adreno 306</t>
  </si>
  <si>
    <t>http://i.imgur.com/GV9bC0r.jpg</t>
  </si>
  <si>
    <t>oppo neo, neo 7</t>
  </si>
  <si>
    <t>The Oppo Neo 7 is a gift for selfie lovers. The picture quality of both the cameras is phenomenal. The phone is packed with good features which are apt for multitasking and running apps seamlessly. If you are looking for a good smartphone and want to try a new brand then the Oppo Neo 7 is the one you can opt for.</t>
  </si>
  <si>
    <t>Lenovo A7000 Turbo</t>
  </si>
  <si>
    <t>http://www.amazon.in/Lenovo-A7000-Turbo-Black/dp/B01AW1B7B2/ref=sr_1_1?s=electronics&amp;ie=UTF8&amp;qid=1466493868&amp;sr=1-1&amp;keywords=Lenovo+A7000+Turbo</t>
  </si>
  <si>
    <t>lollipop</t>
  </si>
  <si>
    <t>Android5lollipop</t>
  </si>
  <si>
    <t>The Display
 Camera
 Camera
 Battery Life
 Performance
 Media playing capabilities</t>
  </si>
  <si>
    <t>Tends to heat up
 Expandable storage limited to 32 GB
 Nothing else</t>
  </si>
  <si>
    <t>3GPP (3rd Generation Partnership Project, .3gp) / AVI (Audio Video Interleaved, .avi) / H.263 / H.264 / MPEG-4 Part 10 / AVC video / MP4 (MPEG-4 Part 14, .mp4, .m4a, .m4p, .m4b, .m4r, .m4v) / WMV (Windows Media Video, .wmv) /</t>
  </si>
  <si>
    <t>http://www.flipkart.com/lenovo-a7000-turbo/p/itmefaqmsndftmwz?pid=MOBEFAQMRATQ3CUX&amp;al=UZg3ykjhtxlolOsvfkBgN8ldugMWZuE7Qdj0IGOOVqtsCJAaTBAk8xT%2BekiCCUEXXU63uDaCxDk%3D&amp;ref=L%3A-2597309463653036980&amp;srno=p_1&amp;findingMethod=Search&amp;otracker=start</t>
  </si>
  <si>
    <t>13.01.2016</t>
  </si>
  <si>
    <t>Matte Black</t>
  </si>
  <si>
    <t>Bluetooth 4.1</t>
  </si>
  <si>
    <t>1080 x 1920</t>
  </si>
  <si>
    <t>OGS</t>
  </si>
  <si>
    <t>Mali-T760MP2</t>
  </si>
  <si>
    <t>MediaTek MT6752</t>
  </si>
  <si>
    <t>http://i.imgur.com/Q4SjH9O.jpg</t>
  </si>
  <si>
    <t>The A7000 Turbo is an upgrade of A7000 Plus and comes with a powerful configuration which delivers a power packed performance. The main highlight is the presence digital audio quality which is perfect for people who are glued to music and songs.</t>
  </si>
  <si>
    <t>Motorola</t>
  </si>
  <si>
    <t>Motorola Moto G (3rd Gen)</t>
  </si>
  <si>
    <t>http://www.amazon.in/Moto-3rd-Generation-White-16GB/dp/B01AIP37HE/ref=sr_1_1?s=electronics&amp;ie=UTF8&amp;qid=1466493882&amp;sr=1-1&amp;keywords=Motorola+Moto+G+%283rd+Gen%29</t>
  </si>
  <si>
    <t>AAC (Advanced Audio Coding), AMR / AMR-NB / GSM-AMR (Adaptive Multi-Rate, .amr, .3ga), AMR-WB (Adaptive Multi-Rate Wideband, .awb), FLAC (Free Lossless Audio Codec, .flac), MIDI, MP3 (MPEG-2 Audio Layer II, .mp3), OGG (.ogg, .ogv, .oga, .ogx, .spx, .opus), WMA (Windows Media Audio, .wma), WAV (Waveform Audio File Format, .wav, .wave)</t>
  </si>
  <si>
    <t>Stock Android experience
 Water Resistant
 Water Resistant
 First ones to receive software updates
 Performance
 Battery</t>
  </si>
  <si>
    <t>Dated design
 Phone heats up
 Average display</t>
  </si>
  <si>
    <t>3GPP (3rd Generation Partnership Project, .3gp), AVI (Audio Video Interleaved, .avi), DivX (.avi, .divx, .mkv), H.263, H.264 / MPEG-4 Part 10 / AVC video, MKV (Matroska Multimedia Container, .mkv .mk3d .mka .mks), QuickTime (.mov, .qt), MP4 (MPEG-4 Part 14, .mp4, .m4a, .m4p, .m4b, .m4r, .m4v), WebM, WMV (Windows Media Video, .wmv), Xvid</t>
  </si>
  <si>
    <t>http://www.flipkart.com/moto-g-3rd-generation/p/itme9ysjr7mfry3n?pid=MOBE6KK9YZJBYGUC&amp;al=UZg3ykjhtxn7%2FNh%2BM1DVUsldugMWZuE7Qdj0IGOOVqtjlSnRYtyTWAFLDCcHIpL%2B%2BPk%2F7%2FyJlg4%3D&amp;ref=L%3A-3118893229957626665&amp;srno=p_1&amp;otracker=from-search</t>
  </si>
  <si>
    <t>28.07.2015</t>
  </si>
  <si>
    <t>Handset, Headset, Wall Charger, USB Data Cable, Guides</t>
  </si>
  <si>
    <t>Geo-tagging, touch focus, face detection, panorama, auto-HDR</t>
  </si>
  <si>
    <t>http://i.imgur.com/sEFIXeO.jpg</t>
  </si>
  <si>
    <t>moto g</t>
  </si>
  <si>
    <t>The 4G mobile Moto G 3rd Generation comes packed with powerful specs and elegant design. You get good configuration, impressive specification, latest OS, 4G connectivity, and on top of all, the IPx7 compatibility. The Moto G 3rd Generation price in India is reasonable and well within the budget of average smartphone consumers. You can buy it on Flipkart and other online stores, however the Moto G3 price may vary in some online stores. Meet the new members of Moto G family Moto G4 and Moto G4 Plus</t>
  </si>
  <si>
    <t>Xiaomi Redmi Note 3 32GB</t>
  </si>
  <si>
    <t>AAC (Advanced Audio Coding), AAC+ / aacPlus / HE-AAC v1, AMR / AMR-NB / GSM-AMR (Adaptive Multi-Rate, .amr, .3ga), AMR-WB (Adaptive Multi-Rate Wideband, .awb), eAAC+ / aacPlus v2 / HE-AAC v2, MIDI, MP3 (MPEG-2 Audio Layer II, .mp3), OGG (.ogg, .ogv, .oga, .ogx, .spx, .opus), WMA (Windows Media Audio, .wma), WAV (Waveform Audio File Format, .wav, .wave)</t>
  </si>
  <si>
    <t>Proximity / Light / Accelerometer / Compass / Gyroscope / Fingerprint</t>
  </si>
  <si>
    <t>Premium metallic built.
 No hiccups shown by processor in multitasking. 
 4G support on both SIM.
 Phone support Fingerprint sensor.
 OTG cable is supported.
 Camera is definitely improved and finer.
 Vidoegraphy supports 120fps slow-motion.</t>
  </si>
  <si>
    <t>Battery is Non-Removable.
 No expendable SD card is supported.
 16 GB variant is not a good option for many people.
 Display doesn’t have any special protection layer eg. Gorilla Glass, Dragontail Glass.</t>
  </si>
  <si>
    <t>3GPP (3rd Generation Partnership Project, .3gp), AVI (Audio Video Interleaved, .avi), H.263, H.264 / MPEG-4 Part 10 / AVC video, MKV (Matroska Multimedia Container, .mkv .mk3d .mka .mks), MPEG-4, WMV (Windows Media Video, .wmv), Xvid</t>
  </si>
  <si>
    <t>http://www.amazon.in/Xiaomi-Redmi-Note-Gold-32GB/dp/B01C2T6IDY/ref=sr_1_4?s=electronics&amp;ie=UTF8&amp;qid=1464089075&amp;sr=1-4&amp;keywords=Redmi+Note+3+32GB</t>
  </si>
  <si>
    <t>09.03.2016</t>
  </si>
  <si>
    <t>Gold, Dark Gray, Silver, Classic Gold</t>
  </si>
  <si>
    <t>Handset, Charger and User Guide</t>
  </si>
  <si>
    <t>Autofocus, Continuous shooting, Digital image stabilization, Geotagging, HDR, Touch focus, Face detection, White balance settings, ISO settings, Scene mode</t>
  </si>
  <si>
    <t>v4.1, A2DP</t>
  </si>
  <si>
    <t>PowerVR G6200</t>
  </si>
  <si>
    <t>Qualcomm Snapdragon 650</t>
  </si>
  <si>
    <t>Hexa</t>
  </si>
  <si>
    <t>http://i.imgur.com/6jmAHwj.jpg</t>
  </si>
  <si>
    <t>note 3, redmi note 3</t>
  </si>
  <si>
    <t>The Redmi Note 3 32GB, 4G mobile has all the features and the specifications of a powerful phone. The cameras and the battery life are the major highlights of the phone. If you are looking for a mid-range yet powerful smartphone, then this is worth going for.</t>
  </si>
  <si>
    <t>Xiaomi Redmi Note 3 16GB</t>
  </si>
  <si>
    <t>Fingerprint, accelerometer, gyro, proximity, compass</t>
  </si>
  <si>
    <t>Powerful Configuration
 Massive battery
 Nice cameras 
 Fingerprint sensor</t>
  </si>
  <si>
    <t>Hybrid SIM slot
 Non-removable battery</t>
  </si>
  <si>
    <t>http://www.amazon.in/Xiaomi-Redmi-Note-Gold-16GB/dp/B01C2T6I6G/ref=sr_1_4?s=electronics&amp;ie=UTF8&amp;qid=1464088318&amp;sr=1-4&amp;keywords=redmi+note+3+16gb</t>
  </si>
  <si>
    <t>9.3.2016</t>
  </si>
  <si>
    <t>http://i.imgur.com/09YofAj.jpg</t>
  </si>
  <si>
    <t>The Redmi Note 3 is one of the most powerful phones in its budget. It has all the ingredients to deliver a seamless performance and is also backed by a massive battery. To conclude, if you want to enjoy a powerful smartphone with fingerprint sensor in a low budget then this is the best option available.</t>
  </si>
  <si>
    <t>Lenovo K3 Note</t>
  </si>
  <si>
    <t>http://www.amazon.in/Lenovo-K3-Note/dp/B01FDMCO44/ref=sr_1_1?s=electronics&amp;ie=UTF8&amp;qid=1466493897&amp;sr=1-1&amp;keywords=Lenovo+K3+Note</t>
  </si>
  <si>
    <t>AAC (Advanced Audio Coding), AMR / AMR-NB / GSM-AMR (Adaptive Multi-Rate, .amr, .3ga), eAAC+ / aacPlus v2 / HE-AAC v2, FLAC (Free Lossless Audio Codec, .flac), MIDI, MP3 (MPEG-2 Audio Layer II, .mp3), WMA (Windows Media Audio, .wma), WAV (Waveform Audio File Format, .wav, .wave)</t>
  </si>
  <si>
    <t>The Display
 Camera
 Battery Life
 Performance
 Media playing capabilities</t>
  </si>
  <si>
    <t>Tends to heat up 
 Expandable storage limited to 32 GB</t>
  </si>
  <si>
    <t>3GPP (3rd Generation Partnership Project, .3gp), AVI (Audio Video Interleaved, .avi), H.263, H.264 / MPEG-4 Part 10 / AVC video, MP4 (MPEG-4 Part 14, .mp4, .m4a, .m4p, .m4b, .m4r, .m4v), WMV (Windows Media Video, .wmv</t>
  </si>
  <si>
    <t>http://www.flipkart.com/lenovo-k3-note/p/itmebygmmk8cfmy4?pid=MOBE8AHAT4SFH3PJ&amp;al=9HG0bUCOkGMHdwhxf93CwcldugMWZuE7Qdj0IGOOVqvbB2ndw4bot2%2BB385C%2BS6%2FaUh5p6rZrYE%3D&amp;ref=L%3A5408977814288878984&amp;srno=p_1&amp;otracker=from-search</t>
  </si>
  <si>
    <t>25.06.2015</t>
  </si>
  <si>
    <t>Onyx Black, Pearl White, Laser Yellow</t>
  </si>
  <si>
    <t>Handset, 2-pin Wall Charger, USB Cable, Battery, Screen Guard</t>
  </si>
  <si>
    <t>v4.2, A2DP, LE, aptX</t>
  </si>
  <si>
    <t>Wi-Fi 802.11 a/b/g/n/ac</t>
  </si>
  <si>
    <t>http://i.imgur.com/ydguk29.jpg</t>
  </si>
  <si>
    <t xml:space="preserve">k3 note, lenovo k3 note, </t>
  </si>
  <si>
    <t>The Lenovo K3 Note specification is impressive and it has all the elements and features expected of a good smartphone. The Lenovo K3 Note price in India falls within the budget as well. One can buy Lenovo K3 note from online stores like Flipkart. The Lenovo K3 note price may differ from store to store.</t>
  </si>
  <si>
    <t>HTC Mobiles Desire 626G Plus</t>
  </si>
  <si>
    <t>http://www.amazon.in/HTC-Desire-626G-Blue-Lagoon/dp/B00UFPHQKC/ref=sr_1_1?s=electronics&amp;ie=UTF8&amp;qid=1466493911&amp;sr=1-1&amp;keywords=HTC+Mobiles+Desire+626G+Plus</t>
  </si>
  <si>
    <t>AAC (Advanced Audio Coding), AMR / AMR-NB / GSM-AMR (Adaptive Multi-Rate, .amr, .3ga), FLAC (Free Lossless Audio Codec, .flac), M4A (MPEG-4 Audio, .m4a), MIDI, MP3 (MPEG-2 Audio Layer II, .mp3), WMA (Windows Media Audio, .wma), WAV (Waveform Audio File Format, .wav, .wave)</t>
  </si>
  <si>
    <t>Dual sim 
 3G 
 5 inch HD IPS LCD display,294ppi
 Good processor :1.7 Octa core
 1GB RAM
 Camera: 13MP Autofocus camera &amp; 5MP front camera
 1080p video Recording on both cameras
 8GB internal memory</t>
  </si>
  <si>
    <t>8GB internal memory is low for this price range
 No scratch protection
 SD card expendable only upto 32GB :currently most device in this price range comes with support upto 64GB
 HSDPA, upto 21Mbps supported while most in tis price range support upto 42Mbps</t>
  </si>
  <si>
    <t>3GPP (3rd Generation Partnership Project, .3gp), 3GPP2 (3rd Generation Partnership Project 2, .3g2), AVI (Audio Video Interleaved, .avi), MKV (Matroska Multimedia Container, .mkv .mk3d .mka .mks), MP4 (MPEG-4 Part 14, .mp4, .m4a, .m4p, .m4b, .m4r, .m4v), WMV (Windows Media Video, .wmv)</t>
  </si>
  <si>
    <t>http://www.flipkart.com/htc-desire-626g-plus/p/itme9y49nxfjhdr2?pid=MOBE6GD57RYMQK3N&amp;affid=marketing40</t>
  </si>
  <si>
    <t>21.04.2015</t>
  </si>
  <si>
    <t>White / Blue / Purple</t>
  </si>
  <si>
    <t>Charger, Earphone, Handset</t>
  </si>
  <si>
    <t>v4.0, A2DP, aptX</t>
  </si>
  <si>
    <t>Wi-Fi 802.11 b/g/n, Wi-Fi Direct, DLNA, hotspot</t>
  </si>
  <si>
    <t>http://i.imgur.com/5fPks1h.jpg</t>
  </si>
  <si>
    <t>htc desire 626g, 626g plus, desire 626g plus</t>
  </si>
  <si>
    <t>The HTC Desire 626G Plus is a big 5-inch midrange phablet with the main selling point being the octa-core processor. However, if you take that out, then you are left with pretty ordinary features which is disappointing in light of its price.</t>
  </si>
  <si>
    <t>Note 2</t>
  </si>
  <si>
    <t>a</t>
  </si>
  <si>
    <t>AAC (Advanced Audio Coding), AMR / AMR-NB / GSM-AMR (Adaptive Multi-Rate, .amr, .3ga), eAAC+ / aacPlus v2 / HE-AAC v2, FLAC (Free Lossless Audio Codec, .flac), M4A (MPEG-4 Audio, .m4a), MIDI, MP3 (MPEG-2 Audio Layer II, .mp3), OGG (.ogg, .ogv, .oga, .ogx, .spx, .opus), WMA (Windows Media Audio, .wma), WAV (Waveform Audio File Format, .wav, .wave)</t>
  </si>
  <si>
    <t>Proximity / Light / Accelerometer / Compass / Hall / Touch</t>
  </si>
  <si>
    <t>2 GB RAM good 
 Sluggish free gaming experience 
 Primary camera shoots Excellent pictures 
 selfies with front camera 
 battery backup 
 Dual SIM Global 4G LTE support 
 Big full HD IGZO sharp Display 
 Gorilla Glass 3 
 Design &amp; build quality 
 Slim &amp; lightweight 
 Octa-core Processor for Multitasking</t>
  </si>
  <si>
    <t>The battery is not user replaceable 
 MicroSD card uses SIM 2 slot 
 No FM radio 
 No NFC support</t>
  </si>
  <si>
    <t>3GPP (3rd Generation Partnership Project, .3gp), AVI (Audio Video Interleaved, .avi), Flash Video (.flv, .f4v, .f4p, .f4a, .f4b), MKV (Matroska Multimedia Container, .mkv .mk3d .mka .mks), QuickTime (.mov, .qt), MP4 (MPEG-4 Part 14, .mp4, .m4a, .m4p, .m4b, .m4r, .m4v), Xvid</t>
  </si>
  <si>
    <t>http://www.amazon.in/dp/B01082DG6Y?tag=googinkenshoo-21&amp;ascsubtag=414bcdf2-77be-489b-9752-52fc34cf0810</t>
  </si>
  <si>
    <t>30.06.2015</t>
  </si>
  <si>
    <t>White / Gray / Blue / Pink</t>
  </si>
  <si>
    <t>M2 Note Phone, Power Adapter, USB Cable, SIM Eject Tool, Warranty Certificate, Quick Start Guide</t>
  </si>
  <si>
    <t>1/3" sensor size, geo-tagging, touch focus, face detection, HDR, panorama</t>
  </si>
  <si>
    <t>Wi-Fi 802.11 a/b/g/n, dual-band, Wi-Fi Direct, hotspot</t>
  </si>
  <si>
    <t>Li-ion</t>
  </si>
  <si>
    <t>Mediatek MT6753</t>
  </si>
  <si>
    <t>http://i.imgur.com/yjAJ9yc.jpg</t>
  </si>
  <si>
    <t>Meizu Note 2, MeizuNote 2, Meizu Note2</t>
  </si>
  <si>
    <t>Despite housing a host of premium features, the Xiaomi Redmi Note 2 comes at an extremely lucrative price. It boasts of a mind boggling display backed by a beastly configuration. It supports 4G, features quality cameras and a powerful battery. Also, Xiaomi has announced new Redmi 2 which is also a good option to consider.</t>
  </si>
  <si>
    <t>Canvas Pulse 4G</t>
  </si>
  <si>
    <t>http://www.amazon.in/Micromax-E451-Canvas-Pulse-4G/dp/B01ECG01GU/ref=sr_1_1?s=electronics&amp;ie=UTF8&amp;qid=1466503543&amp;sr=1-1&amp;keywords=Canvas+Pulse+4G</t>
  </si>
  <si>
    <t>Fast accessible 3GB RAM good enough to handle all your apps and games
 Smooth Gaming experience
 Primary Camera with Samsung sensor shoots Good quality pics
 Decent Selfie with front camera
 Big HD IPS Display
 Dual SIM Support
 4G LTE Support</t>
  </si>
  <si>
    <t>Average battery backup
 No Gorilla Glass screen protection</t>
  </si>
  <si>
    <t>3GPP, AVI, MKV, MP4, WMV, Xvid</t>
  </si>
  <si>
    <t>http://www.flipkart.com/micromax-canvas-pulse-4g/p/itmedsak5secaz9v?pid=MOBEDSAKYCSDYETF&amp;cmpid=content_mobile_8965229628_gmc_pla&amp;tgi=sem%2C1%2CG%2C11214002%2Cg%2Csearch%2C%2C99137287700%2C1o1%2C%2C%2Cc%2C%2C%2C%2C%2C%2C%2C&amp;gclid=Cj0KEQjwyum6BRDQ-9jU4PSVxf8BEiQAu1AHqo7a6jWG3Y3OvyFkZ-_8X2AZWwJBM_SNiWYZThOeUi4aAs-c8P8HAQ</t>
  </si>
  <si>
    <t>Data not available</t>
  </si>
  <si>
    <t>802.11 b/g/n</t>
  </si>
  <si>
    <t>1280 x 720 Pixels</t>
  </si>
  <si>
    <t>YEs</t>
  </si>
  <si>
    <t>ARM Mali-T760 MP3</t>
  </si>
  <si>
    <t>octa</t>
  </si>
  <si>
    <t>http://i.imgur.com/j0nhdoh.jpg</t>
  </si>
  <si>
    <t>The Micromax Canvas Mega 4G is a powerful 4G LTE-enabled phablet within a mid-range budget. The device delivers a decent media viewing experience with a large display, smooth gaming performance with 3GB of RAM, generous internal storage and decent camera specifications. The company could have fitted a slightly bigger battery in the device given its large size. However, if you are looking for a decent high-speed 4G LTE phablet, the Canvas Mega 4G is a device worth considering.</t>
  </si>
  <si>
    <t>Samsung Galaxy On7</t>
  </si>
  <si>
    <t>MP3 / M4A / 3GA / AAC / OGG / OGA / WAV / WMA / AMR / AWB / FLAC / MID / MIDI / XMF / MXMF / IMY / RTTTL / RTX / OTA</t>
  </si>
  <si>
    <t>Battery life 
 Expandable memory 
 Screen Size 
 Processor</t>
  </si>
  <si>
    <t>Front Camera is not the best 
 Only 4.3 Gb of usable storage 
 No ambient light sensor</t>
  </si>
  <si>
    <t>MP4 / M4V / 3GP / 3G2 / WMV / ASF / AVI / FLV / MKV / WEBM</t>
  </si>
  <si>
    <t>http://www.flipkart.com/samsung-galaxy-on7/p/itmedhx3jgmu2gps?pid=MOBECCA5Y5HBYR3Q&amp;al=qclv8eDRjG5cE232u3OfXsldugMWZuE7Qdj0IGOOVquHfqPK%2Bu%2FtWBVKOTEP36o0x7BzdBwL%2F%2Fs%3D&amp;ref=L%3A8096762414181074065&amp;srno=p_1&amp;otracker=from-search</t>
  </si>
  <si>
    <t>11.3.2015</t>
  </si>
  <si>
    <t>white,gold</t>
  </si>
  <si>
    <t>Handset, Stereo Headset, Travel Adaptor, Data Cable, Product User Guide, Battery</t>
  </si>
  <si>
    <t>f/1.2</t>
  </si>
  <si>
    <t>TFT LCD</t>
  </si>
  <si>
    <t>http://i.imgur.com/MbYcsDe.jpg</t>
  </si>
  <si>
    <t>galaxy on7, on7</t>
  </si>
  <si>
    <t>The Samsung Galaxy On7 looks very elegant with its textured back and smooth metal-styled frame. The 13MP stunning camera makes snapping vivid photos delightful. Selfie lovers can comfortably rely on the 5MP front camera for posting perfect snaps on social websites. The device is backed by a powerful battery which gives excellent running time.</t>
  </si>
  <si>
    <t>Micromax Canvas 5 E481 (3GB RAM)</t>
  </si>
  <si>
    <t>http://www.amazon.in/Micromax-Canvas-5-E481-Grey/dp/B01ARS758Y/ref=sr_1_1?s=electronics&amp;ie=UTF8&amp;qid=1466493928&amp;sr=1-1&amp;keywords=Micromax+Canvas+5+E481+%283GB+RAM%29</t>
  </si>
  <si>
    <t>3GB RAM good enough to handle all heavy duty apps and 3D games,
 Sluggish free gaming experience,
 Primary Camera shoots Good quality pics,
 Good Selfies with front camera,
 Big full HD Sharp 2.5D Display,
 Gorilla Glass screen protection.</t>
  </si>
  <si>
    <t>Lost of unwanted pre-intsalled apps,
 The battery is not user replaceable.</t>
  </si>
  <si>
    <t>3GPP (3rd Generation Partnership Project, .3gp), AVI (Audio Video Interleaved, .avi), DivX (.avi, .divx, .mkv), H.263, H.264 / MPEG-4 Part 10 / AVC video, MP4 (MPEG-4 Part 14, .mp4, .m4a, .m4p, .m4b, .m4r, .m4v), WebM, WMV (Windows Media Video, .wmv), Xvid</t>
  </si>
  <si>
    <t>http://www.flipkart.com/micromax-canvas-5/p/itmecsveuu44wspp?pid=MOBECSVEQNZ5ZQ8Q&amp;al=9HG0bUCOkGOukP8GcVqaScldugMWZuE7Qdj0IGOOVqudQNQpzN8Znc6mvE9ANZfS9k4yLX70BZU%3D&amp;ref=L%3A-3895751861320709&amp;srno=p_1&amp;otracker=from-search</t>
  </si>
  <si>
    <t>19.3.2016</t>
  </si>
  <si>
    <t>Handset, Charger, Handsfree, User Guide, USB Cable, Warranty Card, Screen Guard</t>
  </si>
  <si>
    <t>autofocus</t>
  </si>
  <si>
    <t>http://i.imgur.com/0uUJdKn.jpg</t>
  </si>
  <si>
    <t>canvas 5, canvas5</t>
  </si>
  <si>
    <t>The Micromax Canvas 5 E481 (3GB RAM) is indeed a device worth checking out considering its awesome design and sharp display. Presence of a lot of RAM is delivers a smooth performance and one should not have much difficulty multi-tasking on it.  Overall the phone has great specs considering its price. Go for it, if you want a good looking and efficient phone without shelling too much</t>
  </si>
  <si>
    <t>Yu Yureka Plus</t>
  </si>
  <si>
    <t>http://www.amazon.in/YU-Yureka-Plus--Moondust-Grey/dp/B011HY3T1E/ref=sr_1_1?s=electronics&amp;ie=UTF8&amp;qid=1466503597&amp;sr=1-1&amp;keywords=Yu+Yureka+Plus</t>
  </si>
  <si>
    <t>Android5.0.2lollipop</t>
  </si>
  <si>
    <t>MP3/eAAC+/WAV/Flac</t>
  </si>
  <si>
    <t>Accelerometer, gyro, proximity</t>
  </si>
  <si>
    <t>Display
 Sturdy device
 Sturdy device
 Camera
 4G
 Performance</t>
  </si>
  <si>
    <t>Phone heats up
 Battery
 Mediocre Service Backup</t>
  </si>
  <si>
    <t>http://www.amazon.in/YU-Yureka-Plus-Moondust-Grey/dp/B011HY3T1E</t>
  </si>
  <si>
    <t>24.07.2015</t>
  </si>
  <si>
    <t>Moondust Gray, Alabaster White</t>
  </si>
  <si>
    <t>Adreno 405</t>
  </si>
  <si>
    <t>Qualcomm Snapdragon 615</t>
  </si>
  <si>
    <t>http://i.imgur.com/TcXY8vn.jpg</t>
  </si>
  <si>
    <t>yureka, yureka plus</t>
  </si>
  <si>
    <t>The Yu Yureka Plus, one of the best 4G mobile in the market impresses with its  powerful configuration which means you get a smooth performance even when playing high-end games or multitasking. The smartphone also features a good camera making it a suitable option for those who loves to click a lot of pictures. The most attractive feature of the device is its affordable price which gives it an edge over other models with similar features.</t>
  </si>
  <si>
    <t>LeEco</t>
  </si>
  <si>
    <t>LeEco Le 1s</t>
  </si>
  <si>
    <t>Android5.2Lollipop</t>
  </si>
  <si>
    <t>AAC (Advanced Audio Coding) / AMR / AMR-NB / GSM-AMR (Adaptive Multi-Rate, .amr, .3ga) / AMR-WB (Adaptive Multi-Rate Wideband, .awb) / aptX / apt-X / FLAC (Free Lossless Audio Codec, .flac) / MIDI / MP3 (MPEG-2 Audio Layer II, .mp3) / OGG (.ogg, .ogv, .oga, .ogx, .spx, .opus) / WMA (Windows Media Audio, .wma) /</t>
  </si>
  <si>
    <t>Fingerprint, accelerometer, proximity, compass</t>
  </si>
  <si>
    <t>Price
 Great design and feel
 Great design and feel
 Bright Display
 Fast Charger
 Octa Core Processor</t>
  </si>
  <si>
    <t>Average Battery Life
 Average camera experience
 Average Sound quality, speaker &amp; call</t>
  </si>
  <si>
    <t>3GPP (3rd Generation Partnership Project, .3gp) / AVI (Audio Video Interleaved, .avi) / Flash Video (.flv, .f4v, .f4p, .f4a, .f4b) / H.263 / H.264 / MPEG-4 Part 10 / AVC video / H.265 / MPEG-H Part 2 / HEVC / MP4 (MPEG-4 Part 14, .mp4, .m4a, .m4p, .m4b, .m4r, .m4v) / VC-1 / VP8 / VP9 / WebM / WMV (Windows Media Video, .wmv) / WMV9 (Windows Media Video 9, .wmv) / Xvid /</t>
  </si>
  <si>
    <t>http://www.flipkart.com/leeco-le-1s/p/itmehht5gyfrdrqz?pid=MOBEEHZ7SUXG3XFH&amp;affid=sales91mob&amp;affExtParam1=DTBX&amp;affExtParam2=813383631!detail-box!26834!553!G!-T!1464088560</t>
  </si>
  <si>
    <t>12.5.2016</t>
  </si>
  <si>
    <t>Gold, Silver, Gray</t>
  </si>
  <si>
    <t>Handset, USB Type-C Charging Cable, Charging Adapter, Sim Tray Eject Tool, Quick Start Guide</t>
  </si>
  <si>
    <t>Autofocus , Continuous shooting , Digital zoom , Digital image stabilization , Geotagging , Panorama , HDR , Touch focus , Face detection , White balance settings , ISO settings , Exposure compensation , Self-timer , Scene mode , Macro mode ,</t>
  </si>
  <si>
    <t>2160</t>
  </si>
  <si>
    <t>4k, full hd, hd</t>
  </si>
  <si>
    <t>Type-C 1.0 reversible connector (MHL2 TV-out)</t>
  </si>
  <si>
    <t>Micro, Nano SIM</t>
  </si>
  <si>
    <t>MediaTek Helio X10 MT6795</t>
  </si>
  <si>
    <t>http://i.imgur.com/Nj0Ultj.jpg</t>
  </si>
  <si>
    <t>le 1s, leeco 1s, leeco le 1s</t>
  </si>
  <si>
    <t>The LeTV Le 1s has a powerful configuration which lets you enjoy seamless multitasking. The device fairs excellent in all other fronts as well. Eye-catching design, great cameras, good battery backup, fingerprint sensor, sharp graphics and a handful of connectivity options make it an excellent smartphone.</t>
  </si>
  <si>
    <t>Lenovo P70</t>
  </si>
  <si>
    <t>http://www.amazon.in/Lenovo-P70-A-Blue/dp/B00VHYMJNY/ref=sr_1_1?s=electronics&amp;ie=UTF8&amp;qid=1466493970&amp;sr=1-1&amp;keywords=Lenovo+P70</t>
  </si>
  <si>
    <t>AAC (Advanced Audio Coding), eAAC+ / aacPlus v2 / HE-AAC v2, MIDI, MP3 (MPEG-2 Audio Layer II, .mp3), WMA (Windows Media Audio, .wma), WAV (Waveform Audio File Format, .wav, .wave)</t>
  </si>
  <si>
    <t>High speed octa core processor runs smoothly without any lag or hiccups.
 It supports OTG cable.
 Battery is amazing as it can give battery backup of 2 days.
 This handset is 4G compatible.
 16 GB internal and 32 GB Expandable memory.
 This handset supports dual SIM standby.
 It will get 5.0 lollipop update soon</t>
  </si>
  <si>
    <t>Poor Camera Quality
 Lenovo UI only supports 2 themes
 applications can't be move to External SD Card.
 No default video calling function and doesn't have inbuilt music player but apps can be downloaded for these purposes.
 Battery is Non Removable.
 No compass.
 Speaker has low sound.</t>
  </si>
  <si>
    <t>3GPP (3rd Generation Partnership Project, .3gp), AVI (Audio Video Interleaved, .avi), H.264 / MPEG-4 Part 10 / AVC video, MP4 (MPEG-4 Part 14, .mp4, .m4a, .m4p, .m4b, .m4r, .m4v), WMV (Windows Media Video, .wmv)</t>
  </si>
  <si>
    <t>http://www.flipkart.com/lenovo-p70-a/p/itme6zzatgssgfjb?pid=MOBE6ZZAURTP7GKS&amp;al=uyHsuTrEG6%2B73nJ35l6e4sldugMWZuE7Qdj0IGOOVquOPRp754lPEQpFlknwVDmVBxtDf1mUlxU%3D&amp;ref=L%3A-1863762443868157995&amp;srno=p_1&amp;findingMethod=Search&amp;otracker=start</t>
  </si>
  <si>
    <t>9.04.2015</t>
  </si>
  <si>
    <t>Charger, Earphone, Transceiver, OTG Cable, Back Cover, Film-1N</t>
  </si>
  <si>
    <t>Mediatek MT6752</t>
  </si>
  <si>
    <t>http://i.imgur.com/e3HeV6p.jpg</t>
  </si>
  <si>
    <t>Lenovo p70</t>
  </si>
  <si>
    <t>The Lenovo P70 will surely win hearts as a powerful 5-inch smartphone available at mid range price. While the configuration lets you work seamlessly, the gigantic 4,000mAh battery makes sure that you don't run out of fuel every now and then.</t>
  </si>
  <si>
    <t>Lava</t>
  </si>
  <si>
    <t>Lava V5</t>
  </si>
  <si>
    <t>AAC (Advanced Audio Coding) / AMR / eAAC+ / aacPlus v2 / HE-AAC v2 / FLAC (Free Lossless Audio Codec, .flac) / M4A (MPEG-4 Audio, .m4a) / MIDI / MP3 (MPEG-2 Audio Layer II, .mp3) / OGG (.ogg, .ogv, .oga, .ogx, .spx, .opus) / WMA (Windows Media Audio, .wma) / WAV (Waveform Audio File Format, .wav, .wave) /</t>
  </si>
  <si>
    <t>Accelerometer / Hall Sensor / Light sensor / Proximity sensor</t>
  </si>
  <si>
    <t>Lots of RAM for high-end games and Apps
 Sluggish free gaming experience
 Primary Camera shoots good quality pics
 Impressive Selfies with front camera
 Gorilla Glass screen protection
 Good battery backup
 Slim and lightweight
 Good shiny design with metal frame
 Good Quad-core processor for Multitasking</t>
  </si>
  <si>
    <t>Average pixels density
 Lacks fingerprint scanner</t>
  </si>
  <si>
    <t>3GPP (3rd Generation Partnership Project, .3gp) / AVI (Audio Video Interleaved, .avi) / MKV (Matroska Multimedia Container, .mkv .mk3d .mka .mks) / QuickTime (.mov, .qt) / MP4 (MPEG-4 Part 14, .mp4, .m4a, .m4p, .m4b, .m4r, .m4v) / WebM / Xvid</t>
  </si>
  <si>
    <t>http://www.flipkart.com/lava-v5/p/itmefhw6esctesmu?pid=MOBEFHW6M29KZGZY&amp;al=%2Fd23Zv4hYLl6uGLXEuBRN8ldugMWZuE7Qdj0IGOOVqukfNgJQESZNJl7zd5IWLMaVA0o2HeFo3Q%3D&amp;ref=L%3A299942249422733385&amp;srno=p_1&amp;otracker=from-search</t>
  </si>
  <si>
    <t>1.1.2016</t>
  </si>
  <si>
    <t>Battery, Headset, Handset, Charger, User Manual, Warranty Card, USB Cable, Screen Guard</t>
  </si>
  <si>
    <t>Geo-tagging, touch focus, face/smile detection, panorama</t>
  </si>
  <si>
    <t>http://i.imgur.com/MrXc1aW.jpg</t>
  </si>
  <si>
    <t>Lava v5, Lavav5</t>
  </si>
  <si>
    <t xml:space="preserve">The Lava V5 is here to take competition higher and offers really powerful features which most smartphone users expect. Those who want to enjoy the Marshmallow version of Android and are looking for a complete package then this is one of the best option available. </t>
  </si>
  <si>
    <t>Xiaomi Mi4i</t>
  </si>
  <si>
    <t>http://www.amazon.in/Mi-MZB4299IN-4i-White-16GB/dp/B0104ZR8E6/ref=sr_1_2?s=electronics&amp;ie=UTF8&amp;qid=1466494313&amp;sr=1-2&amp;keywords=Xiaomi+Mi4</t>
  </si>
  <si>
    <t>AAC (Advanced Audio Coding), AMR / AMR-NB / GSM-AMR (Adaptive Multi-Rate, .amr, .3ga), AMR-WB (Adaptive Multi-Rate Wideband, .awb), eAAC+ / aacPlus v2 / HE-AAC v2, FLAC (Free Lossless Audio Codec, .flac), MIDI, MP3 (MPEG-2 Audio Layer II, .mp3), OGG (.ogg, .ogv, .oga, .ogx, .spx, .opus), WMA (Windows Media Audio, .wma), WAV (Waveform Audio File Format, .wav, .wave)</t>
  </si>
  <si>
    <t>Not so large 5 inch HD display
 Qualcomm Snapdragon 615 2nd generation processor
 2GB RAM
 Powerful battery
 Dual standby SIMs with LTE support
 Good camera</t>
  </si>
  <si>
    <t>It doesn’t support external memory card.
 Sometime Proximity sensor doesn’t work during call.
 Back cover and battery is non user removable.
 Night or low light photographs are not impressive.
 Low speaker output volume.
 Sometime data receiving and sending over 3G network doesn’t work.</t>
  </si>
  <si>
    <t>3GPP (3rd Generation Partnership Project, .3gp), AVI (Audio Video Interleaved, .avi), H.263, H.264 / MPEG-4 Part 10 / AVC video, MKV (Matroska Multimedia Container, .mkv .mk3d .mka .mks), MP4 (MPEG-4 Part 14, .mp4, .m4a, .m4p, .m4b, .m4r, .m4v), VC-1, WMV (Windows Media Video, .wmv), WMV9 (Windows Media Video 9, .wmv), Xvid</t>
  </si>
  <si>
    <t>http://www.flipkart.com/mi-4i/p/itme8cuyyqdwek9m?pid=MOBE7N7VRWFCBNTS&amp;affid=marketing40</t>
  </si>
  <si>
    <t>23.04.2015</t>
  </si>
  <si>
    <t>Dark Gray, Black, White, Yellow, Blue, Pink</t>
  </si>
  <si>
    <t>Handset, Charger, USB Cable, User Guide</t>
  </si>
  <si>
    <t>Corning scratch-resistant glass</t>
  </si>
  <si>
    <t>Micro</t>
  </si>
  <si>
    <t>http://i.imgur.com/CPnPUPE.jpg</t>
  </si>
  <si>
    <t>mi4i, mi 4i, xiaomi mi 4i</t>
  </si>
  <si>
    <t>The Xiaomi Mi4i packs a host of high quality features at a remarkably lucrative price. Starting from display to the battery, it is loaded with highly commendable features, all packed in a beautifully crafted outfit available in different colors. The sole disappointing thing is the lack of microSD slot which means that the amount of memory available is limited. The device can compete with newly launched Lenovo K3 Note which comes with same specifications at the lower price than Mi4i.</t>
  </si>
  <si>
    <t>Lenovo K4 Note</t>
  </si>
  <si>
    <t>The Display
 TheatreMax technology
 TheatreMax technology
 The Design
 Battery Life
 Great Audio</t>
  </si>
  <si>
    <t>Tends to heat up
 Performance is average
 On the heavier side</t>
  </si>
  <si>
    <t>3GPP, AVI, MKV, MP4, WMV, Xvid, DivX, H.263, H.264, WebM</t>
  </si>
  <si>
    <t>http://www.amazon.in/Lenovo-Vibe-K4-Note-Black/dp/B01A11D2U2/?_encoding=UTF8&amp;camp=3626&amp;creative=24790&amp;linkCode=ur2&amp;tag=www91mobilesdtbx-21&amp;ascsubtag=813383631|detail-box|27249|553|G!-T!1464088217</t>
  </si>
  <si>
    <t>19.01.2016</t>
  </si>
  <si>
    <t>Travel Adapter (Fast Charger), USB Cable, Quick Start Guide, Lenovo Limited Warranty, Protective Film</t>
  </si>
  <si>
    <t>full hd,hd</t>
  </si>
  <si>
    <t>ARM Mali-T720 MP3</t>
  </si>
  <si>
    <t>http://i.imgur.com/YFCDnvJ.jpg</t>
  </si>
  <si>
    <t>k4 note</t>
  </si>
  <si>
    <t>The lenovo K4 Note is the successor to the popular budget 4G LTE mobile, the K3 Note. This device surpasses its predecessor with a mightier configuration, amazing sound quality, and a larger battery backup. The fingerprint sensor is one of the main USP of the phone. Considering its price, the K4 Note, goes beyond expectations.</t>
  </si>
  <si>
    <t>Motorola Moto G Turbo Edition</t>
  </si>
  <si>
    <t>http://www.amazon.in/Moto-G-Turbo-Black-16GB/dp/B019BH7V0O/ref=sr_1_1?s=electronics&amp;ie=UTF8&amp;qid=1466494227&amp;sr=1-1&amp;keywords=Motorola+Moto+G+Turbo+Edition</t>
  </si>
  <si>
    <t>Android5.1lollipop</t>
  </si>
  <si>
    <t>Accelerometer / Light sensor / Proximity sensor</t>
  </si>
  <si>
    <t>Stock Android experience
 Water Resistant
 Water Resistant
 Fast Charging
 Performance
 Battery</t>
  </si>
  <si>
    <t>Dated design
 Phone Heats up
 Average Display</t>
  </si>
  <si>
    <t>3GPP, AVI, MKV, MP4, WMV, Xvid, DivX, H.263, H.264, WebM, QuickTime</t>
  </si>
  <si>
    <t>http://www.flipkart.com/moto-g-turbo/p/itmecc4uhbue7ve6?pid=MOBECC4UQTJ5QZFR&amp;al=w76ZJCmqud%2B7%2F7UfkDBXYMldugMWZuE7Qdj0IGOOVquSZ7Us%2B%2BuzUc7F2oC4nD3vTMcVt2i5kLY%3D&amp;ref=L%3A-4506609246816547239&amp;srno=p_1&amp;otracker=from-search</t>
  </si>
  <si>
    <t>10.12.2015</t>
  </si>
  <si>
    <t>Black , White</t>
  </si>
  <si>
    <t>Handset, Turbo Power (™) 25 Wall Charger, Headset, Guides</t>
  </si>
  <si>
    <t>f/2.0, Field of View (FOV) 76 Degrees, Auto Focus, Quick Capture (Twist Wrist to Launch Camera), Tap Anywhere to Capture, Enhance Software for Faster Image Capture and Video Stabilization, Slow Motion Video, Burst Mode, Panorama, Auto HDR, Video iHDR, Manual Focus and Exposure Controls, Timer</t>
  </si>
  <si>
    <t>micro USB, v2</t>
  </si>
  <si>
    <t>http://i.imgur.com/E6ZmQaA.jpg</t>
  </si>
  <si>
    <t>moto g turbo, moto turbo, moto g turbo edition</t>
  </si>
  <si>
    <t>The Motorola Moto G Turbo Virat Kohli Edition is an enhanced version of the regular Moto G Turbo with some extras like a Virat Kohli emblem, a membership of the Virat Kohli fan club and a miniature bat with Virat Kohli signature. If you are a Virat Kohli fan and happy to flaunt it then you must check this phone out.</t>
  </si>
  <si>
    <t>Yunicorn</t>
  </si>
  <si>
    <t>AAC (Advanced Audio Coding) / AMR / AMR-NB / GSM-AMR (Adaptive Multi-Rate, .amr, .3ga) / AMR-WB (Adaptive Multi-Rate Wideband, .awb) / eAAC+ / aacPlus v2 / HE-AAC v2 / FLAC (Free Lossless Audio Codec, .flac) / MIDI / MP3 (MPEG-2 Audio Layer II, .mp3) / OGG (.ogg, .ogv, .oga, .ogx, .spx, .opus) / WMA (Windows Media Audio, .wma) / WAV (Waveform Audio File Format, .wav, .wave)</t>
  </si>
  <si>
    <t>Accurate heart beat sensor</t>
  </si>
  <si>
    <t>Non-removable battery
Laggy Camera UI
Hybrid SIM Slot
Android Lollipop</t>
  </si>
  <si>
    <t>3GPP (3rd Generation Partnership Project, .3gp) / AVI (Audio Video Interleaved, .avi) / MKV (Matroska Multimedia Container, .mkv .mk3d .mka .mks) / MP4 (MPEG-4 Part 14, .mp4, .m4a, .m4p, .m4b, .m4r, .m4v) / WebM / WMV (Windows Media Video, .wmv) / Xvid</t>
  </si>
  <si>
    <t>http://www.flipkart.com/yu-yunicorn/p/itmejeuf7egdedar?pid=MOBEJ3MF23Q9MGMH&amp;affid=marketing40</t>
  </si>
  <si>
    <t>07.06.2016</t>
  </si>
  <si>
    <t>Silver, graphite, gold</t>
  </si>
  <si>
    <t>Handset, Transceiver, Charger, Hand-free, USB Cable, User Guide, Warranty Card, Sim Tray Gear</t>
  </si>
  <si>
    <t>Nano Sim</t>
  </si>
  <si>
    <t>Li-Polymer</t>
  </si>
  <si>
    <t>Mali-T860 MP2</t>
  </si>
  <si>
    <t>Mediatek MT6755 Helio P10</t>
  </si>
  <si>
    <t>Quad core</t>
  </si>
  <si>
    <t>http://i.imgur.com/pVfWqvd.jpg</t>
  </si>
  <si>
    <t>yunicorn,yu yunicorn, y unicorn</t>
  </si>
  <si>
    <t>The Yu Yunicorn is the latest flagship smartphone by Yu Televentures, a subsidiary of micromax. Advertised as a flagship killer it integrates whole bunch of powerful features into a single device with seemingly no major drawbacks. At reasonably good price with such amazing specs this device comes as a great threat to the reign of other expensive flagship phones of other brands.</t>
  </si>
  <si>
    <t>HTC Mobiles Desire 626 Dual SIM</t>
  </si>
  <si>
    <t>AAC (Advanced Audio Coding) / AMR / AMR-NB / GSM-AMR (Adaptive Multi-Rate, .amr, .3ga) / aptX / apt-X / FLAC (Free Lossless Audio Codec, .flac) / M4A (MPEG-4 Audio, .m4a) / MIDI / MP3 (MPEG-2 Audio Layer II, .mp3) / WMA (Windows Media Audio, .wma) / WAV (Waveform Audio File Format, .wav, .wave)</t>
  </si>
  <si>
    <t>Proximity sensor, Ambient light sensor, Accelerometer, and Gyroscope</t>
  </si>
  <si>
    <t>Great battery life
 Good size and elegant design
 MicroSD slot for external storage</t>
  </si>
  <si>
    <t>Cameras were good, but not great
 Despite looking like two, there’s only one front-firing speaker
 Low resolution screen
 Below average performance</t>
  </si>
  <si>
    <t>3GPP (3rd Generation Partnership Project, .3gp) / 3GPP2 (3rd Generation Partnership Project 2, .3g2) / AVI (Audio Video Interleaved, .avi) / MKV (Matroska Multimedia Container, .mkv .mk3d .mka .mks) / MP4 (MPEG-4 Part 14, .mp4, .m4a, .m4p, .m4b, .m4r, .m4v) / WMV (Windows Media Video, .wmv)</t>
  </si>
  <si>
    <t>http://www.amazon.in/HTC-Desire-626-Blue-Lagoon/dp/B01BNMRU2Y/ref=sr_1_1?ie=UTF8&amp;qid=1464089461&amp;sr=8-1&amp;keywords=HTC+Mobiles+Desire+626</t>
  </si>
  <si>
    <t>1.2.2015</t>
  </si>
  <si>
    <t>Blue Lagoon, White Birch</t>
  </si>
  <si>
    <t>f/2.8</t>
  </si>
  <si>
    <t>Auto Focus, BSI Sensor, f/2.2, 28 mm Lens, Countdown Timer, Backside Illumination and Gesture Controls</t>
  </si>
  <si>
    <t>Mali-T760MP2 Adreno 306</t>
  </si>
  <si>
    <t>http://i.imgur.com/lL3LaUf.jpg</t>
  </si>
  <si>
    <t>HTC Desire 626, Desire 626, HTC Desire626</t>
  </si>
  <si>
    <t>The HTC Desire 626 Dual SIM impresses with its beautiful and elegant design as well as with its good features at an excellent price. The good quality camera too adds up to its charm. A larger expandable memory and a bigger battery would have made it the perfect device to pursue in a moderate budget. It sets mid-range smartphones, but is still a great device from HTC.</t>
  </si>
  <si>
    <t>Lenovo Vibe P1m</t>
  </si>
  <si>
    <t>http://www.amazon.in/Lenovo-Vibe-P1m-Black-16GB/dp/B019PZQA8Q/ref=sr_1_1?s=electronics&amp;ie=UTF8&amp;qid=1466494240&amp;sr=1-1&amp;keywords=Lenovo+Vibe+P1m</t>
  </si>
  <si>
    <t>MP3 / WAV / eAAC+ / FLAC</t>
  </si>
  <si>
    <t>Good configuration
 Excellent battery life
 Impressive design
 Supports 4G</t>
  </si>
  <si>
    <t>Non-removable battery</t>
  </si>
  <si>
    <t>MP4 / H.264</t>
  </si>
  <si>
    <t>http://www.flipkart.com/lenovo-vibe-p1m/p/itmecrurvpmzhcyg?pid=MOBEB3VWZZTZSV5P&amp;affid=sales91mob&amp;affExtParam1=DTBX&amp;affExtParam2=813383631!detail-box!26365!553!G!-T!1464089380</t>
  </si>
  <si>
    <t>28.10.2016</t>
  </si>
  <si>
    <t>Handset, Micro USB Fast Charger, USB Cable, Headset, Protective Film, Back Cover</t>
  </si>
  <si>
    <t>f /2.2</t>
  </si>
  <si>
    <t>ARM Mali-T720</t>
  </si>
  <si>
    <t>http://i.imgur.com/jFOVQ0I.jpg</t>
  </si>
  <si>
    <t>vibe p1m, vibe p1, lenovo vibe</t>
  </si>
  <si>
    <t>The Lenovo Vibe P1m is yet another addition to Lenovo's budget smartphones which arrives with impressive configuration and huge battery life, but the major disappointments are the cameras. It is a good phone but if you are a camera lover then there are better phones in this budget.</t>
  </si>
  <si>
    <t>Moto G4 Plus</t>
  </si>
  <si>
    <t>http://www.amazon.in/Moto-Plus-4th-Gen-Black/dp/B01DDP7GZK/ref=sr_1_1?s=electronics&amp;ie=UTF8&amp;qid=1466503695&amp;sr=1-1&amp;keywords=Moto+G4+Plus</t>
  </si>
  <si>
    <t>Marshmallow</t>
  </si>
  <si>
    <t>Android6Marshmallow</t>
  </si>
  <si>
    <t>AAC (Advanced Audio Coding) / AAC+ / aacPlus / HE-AAC v1 / AMR / AMR-NB / GSM-AMR (Adaptive Multi-Rate, .amr, .3ga) / AMR-WB (Adaptive Multi-Rate Wideband, .awb) / eAAC+ / aacPlus v2 / HE-AAC v2 / FLAC (Free Lossless Audio Codec, .flac) / MIDI / MP3 (MPEG-2 Audio Layer II, .mp3) / OGG (.ogg, .ogv, .oga, .ogx, .spx, .opus) / WMA (Windows Media Audio, .wma) / WAV (Waveform Audio File Format, .wav, .wave)</t>
  </si>
  <si>
    <t>Fingerprint, accelerometer, gyro, proximity</t>
  </si>
  <si>
    <t>16-megapixel camera with dual-tone LED flash and laser autofocus system.
 Slow-motion video is fixed at 120fps at 540p resolution.
 Device supports TurboPower™.
 360˚ Fingerprint sensor detector. 
 64 GB internal and 128 GB External SD Card support.
 Phone supports USB OTG cable.</t>
  </si>
  <si>
    <t>Device is not water resistant.
 Device doesn’t support VoLTE
 No Gallery app now replaced with Google's Photos app
 No NFC support.
 Phone heats up in heavy tasks.
 Non-removable 3000mAh battery</t>
  </si>
  <si>
    <t>3GPP (3rd Generation Partnership Project, .3gp) / AVI (Audio Video Interleaved, .avi) / DivX (.avi, .divx, .mkv) / H.263 / H.264 / MPEG-4 Part 10 / AVC video / MP4 (MPEG-4 Part 14, .mp4, .m4a, .m4p, .m4b, .m4r, .m4v) / WebM / WMV (Windows Media Video, .wmv) / Xvid</t>
  </si>
  <si>
    <t>http://www.amazon.in/dp/product/B01DDP87N0?tag=buysmaartcom-21</t>
  </si>
  <si>
    <t>18.05.2016</t>
  </si>
  <si>
    <t>Handset, Headset, Wall Charger and User Guides</t>
  </si>
  <si>
    <t>16/32</t>
  </si>
  <si>
    <t>Qualcomm MSM8952 Snapdragon 617</t>
  </si>
  <si>
    <t>http://i.imgur.com/AN90Qt8.jpg</t>
  </si>
  <si>
    <t>Moto G4 Plus, g4 plus, moto g4+, motorola g4 plus</t>
  </si>
  <si>
    <t>The Moto G4 Plus is a great phone with excellent features. Its large and sharp display, good looks and great specifications makes this latest generation Moto device a good option to purchase.</t>
  </si>
  <si>
    <t>Gionee</t>
  </si>
  <si>
    <t>Gionee M5 Lite</t>
  </si>
  <si>
    <t>http://www.amazon.in/Gionee-M5-Lite-Gold/dp/B01ABNWQI4/ref=sr_1_1?s=electronics&amp;ie=UTF8&amp;qid=1466494252&amp;sr=1-1&amp;keywords=Gionee+M5+Lite</t>
  </si>
  <si>
    <t>MP3/WAV/eAAC+</t>
  </si>
  <si>
    <t>Display
 Performance
 Performance
 Battery Life
 Design
 4G capability</t>
  </si>
  <si>
    <t>On the Heavier side
 Camera
 Price</t>
  </si>
  <si>
    <t>http://www.flipkart.com/gionee-marathon-m5-lite-cdma/p/itmehjuyhg9pwzge?pid=MOBEHJUYKYHYUFEQ&amp;al=UZg3ykjhtxmai92dMPiu7sldugMWZuE7Qdj0IGOOVqt5VP0Qs8lknI4bBdDudMDXsKwnyoN70ZQ%3D&amp;ref=L%3A6858456987020444556&amp;srno=p_1&amp;otracker=from-search</t>
  </si>
  <si>
    <t>11.1.2016</t>
  </si>
  <si>
    <t>Gold, Gray</t>
  </si>
  <si>
    <t>Handset, Earphone, Travel Charger, Data Cable, User Manual, Warranty Card, Protective Film, Transparent Cove</t>
  </si>
  <si>
    <t>Auto Flash, Continuos Shooting, Face detection, Geo tagging, High Dynamic Range mode (HDR), Touch to focus</t>
  </si>
  <si>
    <t>http://i.imgur.com/th22cmk.jpg</t>
  </si>
  <si>
    <t>m5 lite, gionee m5</t>
  </si>
  <si>
    <t>The Gionee Marathon M5 Lite comes flaunting a large battery in budget. The phone looks and feels premium and also has a meaty RAM capacity to handle gaming and multitasking needs with ease. Add to that a large internal memory, and you are all set. The processor clock-speed could have been a little bit more though. Go for it,  if you want a phone for non-stop entertainment.</t>
  </si>
  <si>
    <t>Samsung Galaxy J5 - 6</t>
  </si>
  <si>
    <t>AAC (Advanced Audio Coding) / AMR / AMR-NB / GSM-AMR (Adaptive Multi-Rate, .amr, .3ga) / AMR-WB (Adaptive Multi-Rate Wideband, .awb) / FLAC (Free Lossless Audio Codec, .flac) / M4A (MPEG-4 Audio, .m4a) / MIDI / MP3 (MPEG-2 Audio Layer II, .mp3) / OGG (.ogg, .ogv, .oga, .ogx, .spx, .opus) / WMA (Windows Media Audio, .wma) / WAV (Waveform Audio File Format, .wav, .wave)</t>
  </si>
  <si>
    <t>Impressive design
 Colourful and Crisp display
 Removable back cover
 Great camera
 Fair performance
 NFC</t>
  </si>
  <si>
    <t>2 GB RAM
 No fingerprint sensor
 No ambient light sensor</t>
  </si>
  <si>
    <t>3GPP (3rd Generation Partnership Project, .3gp) / 3GPP2 (3rd Generation Partnership Project 2, .3g2) / AVI (Audio Video Interleaved, .avi) / Flash Video (.flv, .f4v, .f4p, .f4a, .f4b) / MP4 (MPEG-4 Part 14, .mp4, .m4a, .m4p, .m4b, .m4r, .m4v) / WebM / WMV (Windows Media Video, .wmv) / Xvid</t>
  </si>
  <si>
    <t>http://www.flipkart.com/samsung-galaxy-j5-6-new-2016-edition/p/itmegmrnzqjcpfg9?pid=MOBEG4XWHJDWMQDF&amp;affid=sales91mob&amp;affExtParam1=DTBX&amp;affExtParam2=813383631!detail-box!27946!553!G!-T!1464088900</t>
  </si>
  <si>
    <t>9.5.2016</t>
  </si>
  <si>
    <t>White, Black, Gold, Rose Gold</t>
  </si>
  <si>
    <t>Handset, Charger, Battery, Hands-free Earphone, User Manual</t>
  </si>
  <si>
    <t>f/1.9</t>
  </si>
  <si>
    <t>CMOS, f/1.9, Auto Focus, Beauty Face, Continuous Shot, Interval Shot, Panorama, Sports Mode, Sound and Shot Mode, Zoom Support</t>
  </si>
  <si>
    <t>A-GPS, GLONASS/ BDS</t>
  </si>
  <si>
    <t>Adreno 405 Mali-T720MP2</t>
  </si>
  <si>
    <t>Qualcomm MSM8939 Snapdragon 615 Exynos 7580</t>
  </si>
  <si>
    <t>http://i.imgur.com/LGskqDe.jpg</t>
  </si>
  <si>
    <t>galaxy j5, samsung galaxy j5</t>
  </si>
  <si>
    <t>The Samsung Galaxy J5 2016 edition comes with more power and better features than its predecessor. The phone sports a compact size which is easy for one handed operation and good configuration allows you to play games smoothly. It impresses with its battery life and good connectivity features and is a perfect branded device in a midrange budget.</t>
  </si>
  <si>
    <t>Micromax Canvas 6 Pro</t>
  </si>
  <si>
    <t>http://www.amazon.in/Micromax-Canvas-6-Pro-Black/dp/B01FB3NRKA/ref=sr_1_1?s=electronics&amp;ie=UTF8&amp;qid=1466503718&amp;sr=1-1&amp;keywords=micromax+canvas+6+pro</t>
  </si>
  <si>
    <t>5 inch FHD display.
 2 GHz MediaTek Helio X10 Tru octa-core processor.
 Dual-SIM, 4G ready.
 4GB RAM and memory expandable up to 128GB.
 13MP primary camera.
 3000 mAh battery.
 Good grip and light weight.</t>
  </si>
  <si>
    <t>Not as stylish as the metallic Canvas 6.
 No fingerprint sensor.
 16GB internal storage as compared to 32GB in Canvas 6.
 5MP front camera as compared to 8MP in Canvas 6.</t>
  </si>
  <si>
    <t>3GPP (3rd Generation Partnership Project, .3gp) / AVI (Audio Video Interleaved, .avi) / H.263 / H.264 / MPEG-4 Part 10 / AVC video / H.265 / MPEG-H Part 2 / HEVC / MKV (Matroska Multimedia Container, .mkv .mk3d .mka .mks) / MP4 (MPEG-4 Part 14, .mp4, .m4a, .m4p, .m4b, .m4r, .m4v) / WMV (Windows Media Video, .wmv) / Xvid</t>
  </si>
  <si>
    <t>http://www.flipkart.com/micromax-canvas-6-pro/p/itmeg4xwxyjjne8h?pid=MOBEG4XWEXTZ5REG&amp;al=UZg3ykjhtxmWgcROxc2VlcldugMWZuE7Qdj0IGOOVqttTrrzSVqcM%2BFm6MqBQc0nEzYMJarOw4A%3D&amp;ref=L%3A-6154921527816008867&amp;srno=p_1&amp;otracker=from-search</t>
  </si>
  <si>
    <t>25.04.2016</t>
  </si>
  <si>
    <t>Handset, Battery, Charger, Hands-free, USB Cable, User Guide, Warranty Guide, Screen Guard</t>
  </si>
  <si>
    <t>v4.1</t>
  </si>
  <si>
    <t>Micro-SIM/Nano-SIM</t>
  </si>
  <si>
    <t>Mediatek MT6795 Helio X10</t>
  </si>
  <si>
    <t>http://i.imgur.com/eBZvTYy.jpg</t>
  </si>
  <si>
    <t>canvas 6, canvas 6 pro, micromax canvas 6</t>
  </si>
  <si>
    <t>The Micromax Canvas 6 Pro is a robust smartphone which can face multitasking at ease, be it video playback, games, swapping multiple apps etc. The main USP of the device is the mighty 4GB RAM which renders excellent performance and keeps the workflow steady. However, a fingerprint sensor along with NFC would have filled in the empty spaces since one can also opt out for other options such as K4 note, Le1s, Redmi Note 3 etc., within the same price range.</t>
  </si>
  <si>
    <t>Samsung Galaxy J7</t>
  </si>
  <si>
    <t>http://www.amazon.in/Samsung-Galaxy-J7-SM-J700F-Gold/dp/B014DYVWWS/ref=sr_1_1?s=electronics&amp;ie=UTF8&amp;qid=1466494294&amp;sr=1-1&amp;keywords=Samsung+Galaxy+J7</t>
  </si>
  <si>
    <t>AAC (Advanced Audio Coding), aptX / apt-X, eAAC+ / aacPlus v2 / HE-AAC v2, FLAC (Free Lossless Audio Codec, .flac), MIDI, MP3 (MPEG-2 Audio Layer II, .mp3), WMA (Windows Media Audio, .wma), WAV (Waveform Audio File Format, .wav, .wave)</t>
  </si>
  <si>
    <t>4G support on both SIM
 Battery Life
 Battery Life
 Performance
 Camera works great in low light
 Price</t>
  </si>
  <si>
    <t>Low RAM
 No Light Sensor
 Low Speaker Volume</t>
  </si>
  <si>
    <t>3GPP (3rd Generation Partnership Project, .3gp), AVI (Audio Video Interleaved, .avi), MKV (Matroska Multimedia Container, .mkv .mk3d .mka .mks), MP4 (MPEG-4 Part 14, .mp4, .m4a, .m4p, .m4b, .m4r, .m4v), WMV (Windows Media Video, .wmv), Xvid</t>
  </si>
  <si>
    <t>http://www.flipkart.com/samsung-galaxy-j7/p/itmeafbfjhsydbpw?pid=MOBE93GWSMGZHFSK&amp;al=9HG0bUCOkGOVjqI8%2BlM5asldugMWZuE7Qdj0IGOOVqstRxG6r6OZYSideNan9D7%2BwpbEkqhv89s%3D&amp;ref=L%3A-4813837740416481103&amp;srno=p_4&amp;otracker=from-search</t>
  </si>
  <si>
    <t>16.7.2015</t>
  </si>
  <si>
    <t>ARM Mali-T830</t>
  </si>
  <si>
    <t>Samsung Exynos 7 Octa</t>
  </si>
  <si>
    <t>http://i.imgur.com/dYREt8J.jpg</t>
  </si>
  <si>
    <t>galaxy j7, j7</t>
  </si>
  <si>
    <t>If you have been waiting for a phablet from the Korean electronics giant, the Samsung Galaxy J7 2015 is here. It falls in the mid range portfolio and will expand Samsung's youngest J series. It boasts of a powerful processor along with exciting cameras but misses out a good display. And just like most other phablets, it is too heavy. The new Samsung Galaxy J7 2016 a powerful and elegant smartphone with its excellent design and good features.</t>
  </si>
  <si>
    <t>samsung</t>
  </si>
  <si>
    <t>galaxy E7</t>
  </si>
  <si>
    <t>AC (Advanced Audio Coding), AMR / AMR-NB / GSM-AMR (Adaptive Multi-Rate, .amr, .3ga), eAAC+ / aacPlus v2 / HE-AAC v2, FLAC (Free Lossless Audio Codec, .flac), MIDI, MP3 (MPEG-2 Audio Layer II, .mp3), WMA (Windows Media Audio, .wma), WAV (Waveform Audio File Format, .wav, .wave</t>
  </si>
  <si>
    <t>The update to 5.0 Lollipop is expected.
 It has 2 GB RAM.
 Very smooth interface.
 Good quality front cam for selfie enthusiast people.
 2950 mAh full day battery backup.
 Sleek design</t>
  </si>
  <si>
    <t>External SD Card uses SIM 2 Slot.
 The battery gets hot when charging.
 It doesn’t have Removable battery.
 Brightness is not auto adjustable you have to manually change it.
 You can’t move applications to External SD card.</t>
  </si>
  <si>
    <t>http://www.flipkart.com/samsung-galaxy-e7/p/itme9w9tjbyreqns?pid=MOBE3UN6WVPRFCZM&amp;affid=marketing40</t>
  </si>
  <si>
    <t>26.01.2015</t>
  </si>
  <si>
    <t>Black / White / Blue</t>
  </si>
  <si>
    <t>Led</t>
  </si>
  <si>
    <t>quad</t>
  </si>
  <si>
    <t>http://i.imgur.com/YqHMINH.jpg</t>
  </si>
  <si>
    <t>samsung galaxy e7, galaxy e7, galaxye7, samsung galaxye7</t>
  </si>
  <si>
    <t>Go for the Samsung Galaxy E7 if you are looking for a slim dual SIM smartphone with the ability to handle powerful tasks smoothly. It is expensive and justifies it with rich features in every department.</t>
  </si>
  <si>
    <t>HTC Mobiles Desire 820G Plus Dual SIM</t>
  </si>
  <si>
    <t>MP3/eAAC+/WMA/WAV/Flac</t>
  </si>
  <si>
    <t>1 GB RAM just fair budget smartphone 
 Primary camera shoots good quality pics 
 Good selfies with front camera 
 Decent battery backup 
 Big HD IPS display 
 Dual SIM Support 
 Design &amp; build quality is good with slim body 
 Good Octa-core Processor for Multitasking</t>
  </si>
  <si>
    <t>No 4G LTE support 
 The battery is not user replaceable 
 Low pixel density screen (~ppi) 
 Outdated pre-intstalled Android OS</t>
  </si>
  <si>
    <t>MP4/H.264/WMV</t>
  </si>
  <si>
    <t>http://www.amazon.in/HTC-Desire-820G-Plus-Milkyway/dp/B0122X10WE/ref=sr_1_1?ie=UTF8&amp;qid=1464112200&amp;sr=8-1&amp;keywords=HTC+Mobiles+Desire+820G+Plus+Dual+SIM</t>
  </si>
  <si>
    <t>1.6.2015</t>
  </si>
  <si>
    <t>Marble White, Dovetail gray</t>
  </si>
  <si>
    <t>http://i.imgur.com/iaaU5ph.jpg</t>
  </si>
  <si>
    <t>htc desire 820g, desire 820g,  htc desire 820g plus</t>
  </si>
  <si>
    <t>The HTC Desire 820G Plus is among the few of the Desire series Android smartphones, which deliver smooth gaming and everyday performance for a budget. The device offers a large display with HD resolution, an octa-core processor for smooth lag-free user experience, decent camera features, decent software features, and a large battery for long lasting usage.</t>
  </si>
  <si>
    <t>Sony</t>
  </si>
  <si>
    <t>Sony Xperia T2 Ultra Dual</t>
  </si>
  <si>
    <t>http://www.amazon.in/Sony-Xperia-T2-Ultra-Purple/dp/B00I0SMJZI?tag=buysmaartcom-21</t>
  </si>
  <si>
    <t>Android4.3Jelly Bean</t>
  </si>
  <si>
    <t>3GPP (3rd Generation Partnership Project, .3gp), AMR / AMR-NB / GSM-AMR (Adaptive Multi-Rate, .amr, .3ga), FLAC (Free Lossless Audio Codec, .flac), MIDI, MP3 (MPEG-2 Audio Layer II, .mp3), OGG (.ogg, .ogv, .oga, .ogx, .spx, .opus), WMA (Windows Media Audio, .wma), WAV (Waveform Audio File Format, .wav, .wave)</t>
  </si>
  <si>
    <t>Great battery life 
 Slim and light for a 6incher 
 Dual SIM Active device with fine call quality 
 Good pictures and video in all situations 
 Interface options that aide one handed operation 
 Strong loudspeaker</t>
  </si>
  <si>
    <t>Uncomfortable to use with one hand and carry around 
 Ships with one bit older, Android 4.3 version 
 The stock charger is just 0.85A, so it takes 4 hours to fully charge the phablet 
 Rear cover is a fingerprint and pocket lint magnet</t>
  </si>
  <si>
    <t>3GPP (3rd Generation Partnership Project, .3gp), AVI (Audio Video Interleaved, .avi), DivX (.avi, .divx, .mkv), H.263, H.264 / MPEG-4 Part 10 / AVC video, MKV (Matroska Multimedia Container, .mkv .mk3d .mka .mks), MP4 (MPEG-4 Part 14, .mp4, .m4a, .m4p, .m4b, .m4r, .m4v), WebM, WMV (Windows Media Video, .wmv), Xvid</t>
  </si>
  <si>
    <t>19.03.2014</t>
  </si>
  <si>
    <t>Black, White, Purple</t>
  </si>
  <si>
    <t>Handset, Battery, Charger, Data Cable and User Guide</t>
  </si>
  <si>
    <t>Exmor RS for Mobile Image Sensor, Auto Focus, Burst Mode, HDR for Picture and Film, Geo-tagging, Image Stabiliser, Object Tracking, Red-eye Reduction, Scene Recognition, Send to Web, Smile Shutter, Superior Auto, Sweep Panorama, Touch Focus, Touch Capture, White Balance, Face Detection, Real Time Beauty Mode, Background Defocus, Picture Effect, Post Editing, Self-timer, Superior Auto, Time Shift Camera Apps: Social Live, Portrait Retouch, Timeshift Burst, AR Effect</t>
  </si>
  <si>
    <t>Qualcomm Adreno 305</t>
  </si>
  <si>
    <t>Qualcomm MSM8228</t>
  </si>
  <si>
    <t>http://i.imgur.com/3FDH8yr.jpg</t>
  </si>
  <si>
    <t>xperia t2 ultra, xperia t2 ultra dual</t>
  </si>
  <si>
    <t>The Sony Xperia T2 Ultra Dual is an amazing smartphone equipped with great features that justify its price tag. It has a light and trendy design along with a large screen which is sharp and vivid. Apart from supporting multitasking and brilliant graphics efficiently, the processor protects the battery from getting drained unnecessarily and offers the optimum power in every situation. With the phone supporting NFC, you can play songs with the help of a wireless headphone or speaker and watch movies loaded in this smartphone on a TV.</t>
  </si>
  <si>
    <t>Lenovo Phab Plus</t>
  </si>
  <si>
    <t>http://www.amazon.in/Lenovo-PHAB-Plus-Calling-Gunmetal/dp/B0154AY772/ref=sr_1_181/280-6820437-4685107?s=electronics&amp;ie=UTF8&amp;qid=1448857124&amp;sr=1-181&amp;tag=buysmaartcom-21</t>
  </si>
  <si>
    <t>2 GB RAM good enough to handle all your apps 
 Sluggish free gaming experience 
 Primary Camera shoots Good quality pics 
 Good Selfies with front camera 
 Big 6.8" full HD ISP Display 
 Dual SIM 4G LTE Support 
 Good battery backup 
 Dolby Audio 
 Seek, Curvy, all Metal Unibody design with slim sides bezels 
 Good Octa-core processor for Multitasking</t>
  </si>
  <si>
    <t>SIM 2 Slot shared with microSD card 
 The battery is not user replaceable 
 No Gorilla Glass screen protection</t>
  </si>
  <si>
    <t>3GPP (3rd Generation Partnership Project, .3gp), AVI (Audio Video Interleaved, .avi), DivX (.avi, .divx, .mkv), MKV (Matroska Multimedia Container, .mkv .mk3d .mka .mks), QuickTime (.mov, .qt), MP4 (MPEG-4 Part 14, .mp4, .m4a, .m4p, .m4b, .m4r, .m4v), Xvid</t>
  </si>
  <si>
    <t>Gunmetal Grey, Titanium Silver, Champagne Gold</t>
  </si>
  <si>
    <t>Phablet, Charger and User Manual</t>
  </si>
  <si>
    <t>Dual-LED</t>
  </si>
  <si>
    <t>http://i.imgur.com/XQOkfLu.jpg</t>
  </si>
  <si>
    <t>phab plus</t>
  </si>
  <si>
    <t>The Lenovo Phab Plus has the efficiency to beat its rivals easily with premium features at a lucrative price. The robust configuration combined with its Full HD display is a treat for gamers. The two quality cameras adds to the beauty of images. Overall the phone packs a good deal.</t>
  </si>
  <si>
    <t>One plus</t>
  </si>
  <si>
    <t>one plus x</t>
  </si>
  <si>
    <t>Great oled display, it is one of the best full hd display.
 Great metal and glass built, feels great in hand and looks beautiful.
 Very good processor snapdragon 801 along with great GPU adreno 330.
 3 GB ram for fluid multitasking.
 Dual sim and 4G LTE support.
 16 GB internal with microsd card support upto 128GB.</t>
  </si>
  <si>
    <t>NO NFC support.
 NO USB TYPE-C.
 NO fingerprint sensor.
 NOT water resistant.
 Same slot for second sim card and micro sd.
 Invite system.</t>
  </si>
  <si>
    <t>http://www.amazon.in/OnePlus-E1003-X-Onyx-16GB/dp/B016UPKCGU/ref=sr_1_5?s=electronics&amp;ie=UTF8&amp;qid=1464088708&amp;sr=1-5&amp;keywords=One+plus+two</t>
  </si>
  <si>
    <t>5.11.2015</t>
  </si>
  <si>
    <t>ceramin,onxy</t>
  </si>
  <si>
    <t>Handset, Charger, Micro-USB Cable, Protective Case, SIM Tray Ejector, Quick Start Guide and User Guide</t>
  </si>
  <si>
    <t>1/3" sensor size, 1.14 µm pixel size, geo-tagging, touch focus, face detection, panorama, HDR</t>
  </si>
  <si>
    <t>Adreno 330</t>
  </si>
  <si>
    <t>Qualcomm Snapdragon 801</t>
  </si>
  <si>
    <t>http://i.imgur.com/23cmJYR.jpg</t>
  </si>
  <si>
    <t>oneplus x</t>
  </si>
  <si>
    <t>The OnePlus X is loaded with features which recreate the benchmarks for what a mobile can do. The slimmer look and light weight make the phone more interesting to the consumers. The device is smart, sturdy and contemporary. Go for it.</t>
  </si>
  <si>
    <t>Xiaomi Mi4</t>
  </si>
  <si>
    <t>http://www.amazon.in/Xiaomi-Mi-4-White-16GB/dp/B00VEB0F22/ref=sr_1_1?s=electronics&amp;ie=UTF8&amp;qid=1466494313&amp;sr=1-1&amp;keywords=Xiaomi+Mi4</t>
  </si>
  <si>
    <t>AAC (Advanced Audio Coding), AAC+ / aacPlus / HE-AAC v1, AMR / AMR-NB / GSM-AMR (Adaptive Multi-Rate, .amr, .3ga), AMR-WB (Adaptive Multi-Rate Wideband, .awb), eAAC+ / aacPlus v2 / HE-AAC v2, FLAC (Free Lossless Audio Codec, .flac), MP3 (MPEG-2 Audio Layer II, .mp3), WMA (Windows Media Audio, .wma), WAV (Waveform Audio File Format, .wav, .wave)</t>
  </si>
  <si>
    <t>Accelerometer, gyro, proximity, compass, barometer</t>
  </si>
  <si>
    <t>Camera shoots Excellent pictures 
 3 GB RAM fair enough to run almost all apps 
 Full HD Display 
 Dandy UI 
 Good Budget smartphone 
 Decent battery backup 
 Excellent Snapdragon Octa-core Processor for Multitasking</t>
  </si>
  <si>
    <t>No Memory Card Support 
 No-removable battery 
 No waterproof 
 No NFC</t>
  </si>
  <si>
    <t>DivX (.avi, .divx, .mkv), H.263, H.264 / MPEG-4 Part 10 / AVC video, MPEG-4, VC-1, WMV (Windows Media Video, .wmv), WMV9 (Windows Media Video 9, .wmv), Xvid</t>
  </si>
  <si>
    <t>http://www.flipkart.com/mi-4/p/itme3jfejqvgb4gw?pid=MOBE3JFC9UAFZ3QH&amp;al=UZg3ykjhtxmHnKZIsGillcldugMWZuE7Qdj0IGOOVqt5dOlORuqbD%2BVgpKvTFxhVldw6v59CzT0%3D&amp;ref=L%3A5917992116126236762&amp;srno=p_1&amp;otracker=from-search</t>
  </si>
  <si>
    <t>2.10.2014</t>
  </si>
  <si>
    <t>Charger, User Guide, USB Cable, Handset</t>
  </si>
  <si>
    <t>f/1.8</t>
  </si>
  <si>
    <t>1/3" sensor size, 1.12µm pixel size, geo-tagging, touch focus, face/smile detection, panorama, HDR</t>
  </si>
  <si>
    <t>http://i.imgur.com/8hsjB4R.jpg</t>
  </si>
  <si>
    <t>mi4, mi 4, xiaomi mi 4</t>
  </si>
  <si>
    <t>The Xiaomi Mi4 is nothing but a monster in terms of performance. A mighty processor backed by powerful RAM makes light of almost anything you throw at it. Two extraordinary cameras give you the best of photos and videos. Go for it if you are looking for a complete smartphone.</t>
  </si>
  <si>
    <t>Moto</t>
  </si>
  <si>
    <t>Moto x 2nd generation</t>
  </si>
  <si>
    <t>AAC+ / aacPlus / HE-AAC v1, AMR / AMR-NB / GSM-AMR (Adaptive Multi-Rate, .amr, .3ga), MIDI, MP3 (MPEG-2 Audio Layer II, .mp3), OGG (.ogg, .ogv, .oga, .ogx, .spx, .opus), WMA (Windows Media Audio, .wma), WAV (Waveform Audio File Format, .wav, .wave)</t>
  </si>
  <si>
    <t>Water resistant</t>
  </si>
  <si>
    <t>Accelerometer, gyro, proximity, compass, barometer, temperature</t>
  </si>
  <si>
    <t>Rich and sharp display
 Available in multiple attractive finishes
 Brilliant cameras
 Latest connectivity options</t>
  </si>
  <si>
    <t>No microSD slot
 Expensive</t>
  </si>
  <si>
    <t>H.263, H.264 / MPEG-4 Part 10 / AVC video, H.265 / MPEG-H Part 2 / HEVC, MP4 (MPEG-4 Part 14, .mp4, .m4a, .m4p, .m4b, .m4r, .m4v), MPEG-4, WMV (Windows Media Video, .wmv)</t>
  </si>
  <si>
    <t>http://www.flipkart.com/moto-x-2nd-generation/p/itme7yb9cj9ghfvg?pid=MOBDZ3FVVZT38WQH&amp;&amp;storageSelected=true&amp;otracker=pp_mobile_storage</t>
  </si>
  <si>
    <t>5.9.2014</t>
  </si>
  <si>
    <t>Headset, Handset with Inbuilt Battery, User Manual, Charger</t>
  </si>
  <si>
    <t>F2.25, Dual LED Ring Flash</t>
  </si>
  <si>
    <t>v4.0, A2DP, EDR, LE</t>
  </si>
  <si>
    <t>OLED</t>
  </si>
  <si>
    <t>Aderno 330 GPU</t>
  </si>
  <si>
    <t>Qualcomm snapdragon 801</t>
  </si>
  <si>
    <t>http://i.imgur.com/c6hfSqJ.jpg</t>
  </si>
  <si>
    <t>moto x, moto x 2nd gen, moto x second gen</t>
  </si>
  <si>
    <t xml:space="preserve"> The New Moto X (2nd gen) is certainly an improvised version of its predecessor. It has what it takes to be a compelling contender if you're looking for a high-end smartphone that can take your usage to the next level with a slew of powerful features and the path-breaking touchless control.
</t>
  </si>
  <si>
    <t>Zuk Z1</t>
  </si>
  <si>
    <t>AAC (Advanced Audio Coding) / AMR / AMR-NB / GSM-AMR (Adaptive Multi-Rate, .amr, .3ga) / AMR-WB (Adaptive Multi-Rate Wideband, .awb) / eAAC+ / aacPlus v2 / HE-AAC v2 / FLAC (Free Lossless Audio Codec, .flac) / M4A (MPEG-4 Audio, .m4a) / MIDI / MP3 (MPEG-2 Audio Layer II, .mp3) / OGG (.ogg, .ogv, .oga, .ogx, .spx, .opus) / WMA (Windows Media Audio, .wma) / WAV (Waveform Audio File Format, .wav, .wave) /</t>
  </si>
  <si>
    <t>Proximity / Light / Accelerometer / Compass / Gyroscope / Fingerprint / Hall</t>
  </si>
  <si>
    <t xml:space="preserve">Lots of RAM and phone storage 
 Sluggish free gaming experience 
 Primary Camera shoots high quality pics 
 front camera 
 Big full HD sharp IPS Display 
 Fingerprint Scanner baked into U-Touch button </t>
  </si>
  <si>
    <t>No FM Radio 
 No NFC 
 No microSD card support 
 The battery is not user replaceable</t>
  </si>
  <si>
    <t>http://www.amazon.in/Lenovo-Zuk-Z1-Space-Grey/dp/B01DDP7US8/ref=cm_cr_arp_d_product_top?ie=UTF8</t>
  </si>
  <si>
    <t>19.05.2016</t>
  </si>
  <si>
    <t>Whie/Gray</t>
  </si>
  <si>
    <t>Dual Led</t>
  </si>
  <si>
    <t>.12 Âµm pixel size, geo-tagging, touch focus, face detection, panorama</t>
  </si>
  <si>
    <t>Full Hd</t>
  </si>
  <si>
    <t>802.11 a/b/g/n/n 5GHz/ac</t>
  </si>
  <si>
    <t>IPs</t>
  </si>
  <si>
    <t>GFF full lamination / Anti-fingerprint coating</t>
  </si>
  <si>
    <t>v3.0</t>
  </si>
  <si>
    <t>N0</t>
  </si>
  <si>
    <t>Qualcomm Adreno 330</t>
  </si>
  <si>
    <t>http://i.imgur.com/Og8wO8U.jpg</t>
  </si>
  <si>
    <t>zukz1, lenovo zuk z1, lenovo zukz1</t>
  </si>
  <si>
    <t>Lenovo Zuk Z1 is a full featured phone which has the fastest quad-core processor available in today generation. Along with that an impressive camera, good amount of RAM and storage space combined with lots of other great features makes this device a good option in the midrange segment.</t>
  </si>
  <si>
    <t>Oppo F1</t>
  </si>
  <si>
    <t>http://www.amazon.in/Samsung-Galaxy-J7-SM-J700F-Gold/dp/B014DYVWWS/ref=sr_1_1?s=electronics&amp;ie=UTF8&amp;qid=1466494372&amp;sr=1-1&amp;keywords=Samsung+Galaxy+J7-6+%282016%29</t>
  </si>
  <si>
    <t>Stunning Design,
 Light Weight,
 Decent display with 2.5D Curved Glass,
 Gorilla Glass 4 Protection,
 Capable of Handling heavy Multi-tasking,
 Stutter Free Gaming Performance[mid-range games and soft heavy games],
 USB OTG support,
 Both Sim support 4G.</t>
  </si>
  <si>
    <t>If you want to use microSD card you can't be use both Sim Cards because memory card uses Second Sim Slot
 Price not Competitive
 Display Quality Could be better
 When you place this device on flat surface speaker are gone muffled</t>
  </si>
  <si>
    <t>3GPP (3rd Generation Partnership Project, .3gp) / AVI (Audio Video Interleaved, .avi) / DivX (.avi, .divx, .mkv) / MP4 (MPEG-4 Part 14, .mp4, .m4a, .m4p, .m4b, .m4r, .m4v) / Xvid /</t>
  </si>
  <si>
    <t>http://www.amazon.in/OPPO-Digital-F1-Oppo-Golden/dp/B01BD8G3W6/?_encoding=UTF8&amp;camp=3626&amp;creative=24790&amp;linkCode=ur2&amp;tag=www91mobilesdtbx-21&amp;ascsubtag=813383631|detail-box|27349|553|G!-T!1464088621</t>
  </si>
  <si>
    <t>2.1.2016</t>
  </si>
  <si>
    <t>White/Gold</t>
  </si>
  <si>
    <t>Handset, Battery, Charger, Earphones, USB Cable, SIM Ejector Tool and User Manual</t>
  </si>
  <si>
    <t>Corning Gorilla Glass 4 / 2.5D curved glass screen</t>
  </si>
  <si>
    <t>http://i.imgur.com/7ODJwSB.jpg</t>
  </si>
  <si>
    <t>Oppof1</t>
  </si>
  <si>
    <t>Samsung Galaxy J7-6 (2016)</t>
  </si>
  <si>
    <t>Proximity / Light / Accelerometer / Compass / Gyroscope / Barometer / Fingerprint / Hall / Heart rate</t>
  </si>
  <si>
    <t>Touch response is excellent.
 5 MP front facing camera with front flash.
 Both SIM card support 4G.
 Battery is Removable .
 You can use both SIM cards and SD card separately.
 It supports OTG Cable.
 Battery is Removable.</t>
  </si>
  <si>
    <t>It does not have any display protection such as Gorilla Glass.
 It doesn’t have pre-installed music player.
 No LED Notification Light.
 Low speaker volume.
 Problem with connecting WiFi.
 No light sensor; Hence the screen brightness adjustment is manual.
 Does not support NFC.</t>
  </si>
  <si>
    <t>http://www.flipkart.com/samsung-galaxy-j7-6-new-2016-edition/p/itmegmrnggh56u22?pid=MOBEG4XWMBDGZVEX&amp;affid=marketing40</t>
  </si>
  <si>
    <t>Rose-gold / Gold / White</t>
  </si>
  <si>
    <t>http://i.imgur.com/50sDtN3.jpg</t>
  </si>
  <si>
    <t>galaxy j7 2016, j7 2016,j7 6, galaxy j7-6, j7-6</t>
  </si>
  <si>
    <t>The Samsung Galaxy J7 2016 attracts the attention with its excellent design and good overall features. It boasts of powerful configuration which makes the experience of gaming very pleasant. In addition, the powerful snappers and battery does their respective jobs wonderfully well. If you are looking for a mid-range smartphone from a popular brand, then you will certainly love this one.</t>
  </si>
  <si>
    <t>Lenovo Vibe P1</t>
  </si>
  <si>
    <t>http://www.amazon.in/Lenovo-Vibe-P1-Turbo-Grey/dp/B01GTRS6A8/ref=sr_1_2?s=electronics&amp;ie=UTF8&amp;qid=1466494392&amp;sr=1-2&amp;keywords=Lenovo+Vibe+P1</t>
  </si>
  <si>
    <t>Exceptional battery Life
 No lags or crashes even with heavy use
 No lags or crashes even with heavy use
 Fingerprint Sensor
 Camera
 Fast Charging</t>
  </si>
  <si>
    <t>Average Looking
 Low screen visibility in daylight
 Tad Heavy</t>
  </si>
  <si>
    <t>http://www.flipkart.com/lenovo-vibe-p1/p/itmechk5wmgkxkyq?pid=MOBEB3VWHP7TJSQP&amp;affid=sales91mob&amp;affExtParam1=DTBX&amp;affExtParam2=813383631!detail-box!26325!553!G!-T!1464089321</t>
  </si>
  <si>
    <t>27.10.2015</t>
  </si>
  <si>
    <t>Platinum ,Graphite Grey</t>
  </si>
  <si>
    <t>Handset, Micro USB Charger, USB Cable, Display Film, USB OTG Adapter, Transparent Case</t>
  </si>
  <si>
    <t>Auto Focus, Fast Focus PDAF Technology, Zero Shutter Lag</t>
  </si>
  <si>
    <t>v4.1, LE</t>
  </si>
  <si>
    <t>http://i.imgur.com/a1cOo8G.jpg</t>
  </si>
  <si>
    <t>vibe p1</t>
  </si>
  <si>
    <t>The Lenovo Vibe P1 is indeed a device worth checking out considering its awesome display resolution. The robust configuration is designed to give a very smooth performance and one should not have much difficulty multi-tasking on it. It is pretty looking and has an amazing battery life to give uninterrupted service. So for all those who have no time for charging their phones, go for this giant.</t>
  </si>
  <si>
    <t>Samsung Galaxy S4</t>
  </si>
  <si>
    <t>http://www.amazon.in/Samsung-Galaxy-S4-GT-I9500-White/dp/B00CL4HXQC/ref=sr_1_4?s=electronics&amp;ie=UTF8&amp;qid=1464424289&amp;sr=1-4&amp;keywords=Samsung+Galaxy+S4</t>
  </si>
  <si>
    <t>AAC (Advanced Audio Coding), AAC+ / aacPlus / HE-AAC v1, AMR / AMR-NB / GSM-AMR (Adaptive Multi-Rate, .amr, .3ga), eAAC+ / aacPlus v2 / HE-AAC v2, FLAC (Free Lossless Audio Codec, .flac), MP3 (MPEG-2 Audio Layer II, .mp3), OGG (.ogg, .ogv, .oga, .ogx, .spx, .opus), WAV (Waveform Audio File Format, .wav, .wave)</t>
  </si>
  <si>
    <t>Proximity / Light / Accelerometer / Compass / Gyroscope / Barometer / Thermometer / Humidity</t>
  </si>
  <si>
    <t>display
 camera
 fast cpu
 ir blaster
 sensors</t>
  </si>
  <si>
    <t>fragile screen</t>
  </si>
  <si>
    <t>DivX (.avi, .divx, .mkv), H.263, H.264 / MPEG-4 Part 10 / AVC video, MPEG-4, WMV (Windows Media Video, .wmv)</t>
  </si>
  <si>
    <t>1.04.2013</t>
  </si>
  <si>
    <t>Mobile Phone, Battery, Data Cable, Charger and Headset</t>
  </si>
  <si>
    <t>Auto Focus, Flash, Zero Shutter Lag, BIS, Dual Shot, Dual Recording, Sound and Shot, Drama Shot, Story Album, 360 Photo, Animated Photo, Eraser, Night, Best Photo, Best Face, Beauty Face, HDR (High Dynamic Range), Panorama, Sports, Image Editor</t>
  </si>
  <si>
    <t>v4.0, A2DP, EDR, LE, aptX</t>
  </si>
  <si>
    <t>Wi-Fi 802.11 a/b/g/n/ac, dual-band, Wi-Fi Direct, DLNA, hotspot</t>
  </si>
  <si>
    <t>microUSB v3.0,</t>
  </si>
  <si>
    <t>PowerVR SGX544MP3</t>
  </si>
  <si>
    <t>Exynos 5410 Octa</t>
  </si>
  <si>
    <t>http://i.imgur.com/Nht8zCa.jpg</t>
  </si>
  <si>
    <t>galaxy s4, s4</t>
  </si>
  <si>
    <t>The Samsung Galaxy S4 presents itself with a fantastic display and robust configuration which are sought by most users. It brings all the connectivity features on platter to serve you well. It is a delightful gadget that would let you play heavy games and multitask seamlessly and not to mention the excellent main camera which captures immaculate images. However, the only major element missing in the phone is the 4G support, else it would have made it absolute perfect.</t>
  </si>
  <si>
    <t>Lenovo Vibe Shot</t>
  </si>
  <si>
    <t>http://www.amazon.in/Lenovo-Vibe-Shot-Graphite-Grey/dp/B018SAQGB0/ref=sr_1_1?s=electronics&amp;ie=UTF8&amp;qid=1466503853&amp;sr=1-1&amp;keywords=Lenovo+Vibe+Shot</t>
  </si>
  <si>
    <t>AAC (Advanced Audio Coding), AMR / AMR-NB / GSM-AMR (Adaptive Multi-Rate, .amr, .3ga), FLAC (Free Lossless Audio Codec, .flac), MIDI, MP3 (MPEG-2 Audio Layer II, .mp3), WMA (Windows Media Audio, .wma), WAV (Waveform Audio File Format, .wav, .wave)</t>
  </si>
  <si>
    <t xml:space="preserve">3 GB RAM .
 Smooth Gaming experience 
 Full HD IPS sharp Display 
 Primary camera shoots excellent high quality pictures 
 Great selfies with front camera 
 Slim and lightweight 
 Dual SIM Support 
 Gorilla Glass screen protection 
 Decent octa-core Processor </t>
  </si>
  <si>
    <t>The battery is not user-replaceable 
 No NFC support</t>
  </si>
  <si>
    <t>http://www.flipkart.com/lenovo-vibe-shot/p/itmehpzrd46yu5ux?pid=MOBEBGB7RBVZJBAR&amp;al=UZg3ykjhtxkgArtkPqkcfcldugMWZuE7Qdj0IGOOVqvja21GzpBhijqdPhMsz49aMqHeHj0dZvU%3D&amp;ref=L%3A-6680495530998087055&amp;srno=p_1&amp;otracker=from-search</t>
  </si>
  <si>
    <t>Crimson, Pearl White, Graphite Grey</t>
  </si>
  <si>
    <t>Handset, Charger, Headset, Warranty Guide</t>
  </si>
  <si>
    <t>http://i.imgur.com/lE60XqP.jpg</t>
  </si>
  <si>
    <t>vibe shot</t>
  </si>
  <si>
    <t>The Lenovo Vibe Shot, as is evident from its name, is a camera-centric phone which boasts of premium features in every department. It boasts of 16MP and 8MP cameras at front and rear ends respectively and boots latest Android platform. Go for it if a great camera is on top of your requirements for your next smartphone.</t>
  </si>
  <si>
    <t>Motorola Moto X Play 32GB</t>
  </si>
  <si>
    <t>MP3/AAC+/WAV/WMA</t>
  </si>
  <si>
    <t>Proximity sensor, Ambient light sensor, Accelerometer,compass</t>
  </si>
  <si>
    <t>2 GB RAM.
 Sluggish free gaming experience 
 Primary Camera shoots awesome high quality pics  
 Big full HD IPS Sharp Display 
 Gorilla Glass Screen protection 
 Water repellent nano-coating to protect from water drops 
 Fast charging with turbo charger 
 Excellent battery backup 
 Good Octa-core processor</t>
  </si>
  <si>
    <t>Thick and a bit bulky 
 Snapdragon 615 well known for overheating issue 
 Lacks 4K video recording because of chip limitation 
 The battery is not user replaceable</t>
  </si>
  <si>
    <t>MP4/H.264/MPEG</t>
  </si>
  <si>
    <t>http://www.flipkart.com/moto-x-play-with-turbo-charger/p/itmefm5hwb58t8zj?pid=MOBEFM5HRWYCHDSR&amp;al=UZg3ykjhtxmEcO%2B4HnuCCMldugMWZuE7Qdj0IGOOVquFE1d6fVf%2BAaWZzTK09ZvTx7mE7NuB5Ic%3D&amp;ref=L%3A-5195171229402380437&amp;srno=p_1&amp;otracker=from-search</t>
  </si>
  <si>
    <t>1.8.2015</t>
  </si>
  <si>
    <t>Handset, Turbo Charger, Headset, Guides</t>
  </si>
  <si>
    <t>1/2.4" sensor size, 1.1 µm pixel size, geo-tagging, touch focus, face detection, panorama, auto-HDR</t>
  </si>
  <si>
    <t>Qualcomm MSM8939 Snapdragon 615</t>
  </si>
  <si>
    <t>http://i.imgur.com/pnrnses.jpg</t>
  </si>
  <si>
    <t>moto x play</t>
  </si>
  <si>
    <t>The Moto X Play 32GB lures you with its powerful configuration and great camera and not to mention the long battery life. Additionally, it comes with Gorilla glass screen protection and splash proof which gives it edge over its competitors. If you are looking for a phone at a mid range budget then this is the one you should choose.</t>
  </si>
  <si>
    <t>Sony Xperia M4 Aqua Dual 16GB</t>
  </si>
  <si>
    <t>http://www.amazon.in/Sony-Xperia-M4-Aqua-Dual/dp/B00XTX7C4C?tag=buysmaartcom-21</t>
  </si>
  <si>
    <t>AAC (Advanced Audio Coding), AAC+ / aacPlus / HE-AAC v1, AMR / AMR-NB / GSM-AMR (Adaptive Multi-Rate, .amr, .3ga), eAAC+ / aacPlus v2 / HE-AAC v2, FLAC (Free Lossless Audio Codec, .flac), MIDI, MP3 (MPEG-2 Audio Layer II, .mp3), OGG (.ogg, .ogv, .oga, .ogx, .spx, .opus), WMA (Windows Media Audio, .wma), WAV (Waveform Audio File Format, .wav, .wave)</t>
  </si>
  <si>
    <t>IP68 certified - dust and water proof up to 1.5 meter and 30 minutes</t>
  </si>
  <si>
    <t>Display 
 Water Resistant 
 Water Resistant 
 Touch Sensitivity 
 Camera 
 Battery Life</t>
  </si>
  <si>
    <t>Dated Design 
 The Price 
 Average performance</t>
  </si>
  <si>
    <t>Black, White, Coral, Silver</t>
  </si>
  <si>
    <t>Geo-tagging, touch focus, face/smile detection, HDR, panorama</t>
  </si>
  <si>
    <t>1280x 720</t>
  </si>
  <si>
    <t>http://i.imgur.com/OayzDpT.jpg</t>
  </si>
  <si>
    <t>xperia m4 aqua</t>
  </si>
  <si>
    <t>The Sony Xperia M4 Aqua Dual 16GB is a smartly crafted mid-range smartphone with quality specs in every department. But what makes it stand out from others is its premium build which doesn't only look good, but also resists water and dust efficiently.</t>
  </si>
  <si>
    <t>Sony Xperia C4 Dual SIM</t>
  </si>
  <si>
    <t>http://www.amazon.in/Sony-Xperia-C4-Dual-E5363/dp/B00Z67ERAQ/ref=sr_1_2?s=electronics&amp;ie=UTF8&amp;qid=1466494462&amp;sr=1-2&amp;keywords=Sony+Xperia+C4+Dual+SIM</t>
  </si>
  <si>
    <t>AAC (Advanced Audio Coding), AAC+ / aacPlus / HE-AAC v1, AMR / AMR-NB / GSM-AMR (Adaptive Multi-Rate, .amr, .3ga), AMR-WB (Adaptive Multi-Rate Wideband, .awb), aptX / apt-X, eAAC+ / aacPlus v2 / HE-AAC v2, FLAC (Free Lossless Audio Codec, .flac), MIDI, MP3 (MPEG-2 Audio Layer II, .mp3), OGG (.ogg, .ogv, .oga, .ogx, .spx, .opus), WMA (Windows Media Audio, .wma), WAV (Waveform Audio File Format, .wav, .wave)</t>
  </si>
  <si>
    <t>Proximity / Light / Accelerometer / Compass / Hall</t>
  </si>
  <si>
    <t>NFC is supported.
 It has LED Notification for SMS, Mails and Whatsapp etc.
 HDR for video has a similar effect, allowing you to capture great footage even in high contrast situations.
 Phone supports OTG cable.
 Front cam also has LED flash.</t>
  </si>
  <si>
    <t>3GPP (3rd Generation Partnership Project, .3gp), 3GPP2 (3rd Generation Partnership Project 2, .3g2), AVI (Audio Video Interleaved, .avi), DivX (.avi, .divx, .mkv), H.263, H.264 / MPEG-4 Part 10 / AVC video, H.265 / MPEG-H Part 2 / HEVC, VC-1, VP8, VP9, Xvid</t>
  </si>
  <si>
    <t>http://www.flipkart.com/sony-xperia-c4-dual/p/itme9gw2xxxgd9wy?pid=MOBE89M8BXKKYMBP&amp;affid=marketing40</t>
  </si>
  <si>
    <t>16.04.2015</t>
  </si>
  <si>
    <t>Black, White, Mint</t>
  </si>
  <si>
    <t>Handset, Charger, USB Cable, Startup Guide, Stereo Headset</t>
  </si>
  <si>
    <t>v4.1, A2DP, aptX</t>
  </si>
  <si>
    <t>IPS LCD capacitive touchscreen</t>
  </si>
  <si>
    <t>Scratch-resistant</t>
  </si>
  <si>
    <t>http://i.imgur.com/8zDrO2s.jpg</t>
  </si>
  <si>
    <t>xperia c4 dual, xperia c4</t>
  </si>
  <si>
    <t>The Sony Xperia C4 Dual SIM is a monster in terms of performance. A mighty Display, highly developed cameras, powerful RAA and a high performance configuration with 4G connectivity makes it a complete smartphone.</t>
  </si>
  <si>
    <t>HTC Mobiles Desire 828 Dual SIM</t>
  </si>
  <si>
    <t>http://www.amazon.in/HTC-Desire-828-Dual-Dark/dp/B01A6PDI0W/ref=sr_1_2?s=electronics&amp;ie=UTF8&amp;qid=1466494475&amp;sr=1-2&amp;keywords=HTC+Mobiles+Desire+828+Dual+SIM</t>
  </si>
  <si>
    <t>AAC (Advanced Audio Coding), AAC+ / aacPlus / HE-AAC v1, AC3 / AC-3, AMR / AMR-NB / GSM-AMR (Adaptive Multi-Rate, .amr, .3ga), AMR-WB (Adaptive Multi-Rate Wideband, .awb), eAAC+ / aacPlus v2 / HE-AAC v2, FLAC (Free Lossless Audio Codec, .flac), M4A (MPEG-4 Audio, .m4a), MIDI, MP3 (MPEG-2 Audio Layer II, .mp3), OGG (.ogg, .ogv, .oga, .ogx, .spx, .opus), WMA (Windows Media Audio, .wma), WAV (Waveform Audio File Format, .wav, .wave)
 less..</t>
  </si>
  <si>
    <t>Proximity / Light / Accelerometer / Compass / Magnetometer</t>
  </si>
  <si>
    <t>Good Camera Performance in natural Lighting and Low Lighting Condition
 Good Rear Camera with Optical Image Stabilization
 Stereo Front Firing Speakers
 Good Display Quality
 Lag Free Gaming Performance
 OTG Support</t>
  </si>
  <si>
    <t>3GPP (3rd Generation Partnership Project, .3gp), AVI (Audio Video Interleaved, .avi), DivX (.avi, .divx, .mkv), H.263, H.264 / MPEG-4 Part 10 / AVC video, MKV (Matroska Multimedia Container, .mkv .mk3d .mka .mks), MP4 (MPEG-4 Part 14, .mp4, .m4a, .m4p, .m4b, .m4r, .m4v), WMV (Windows Media Video, .wmv), Xvid</t>
  </si>
  <si>
    <t>http://www.flipkart.com/htc-desire-828-dual-sim/p/itmedcxdybzacdrz?pid=MOBEDCXDGEBKZGWG&amp;al=hh8ywRIjKo%2Fgdg0eq5KP58ldugMWZuE7Qdj0IGOOVqsyhxy3KcJ8RMQhqOKtNyuX36pvnLwy5yc%3D&amp;ref=L%3A-5651924783209953810&amp;srno=p_1&amp;otracker=from-search</t>
  </si>
  <si>
    <t>20.12.2015</t>
  </si>
  <si>
    <t>White / Gray</t>
  </si>
  <si>
    <t>Handset, Battery, AC Adapter, USB Sync Cable, Headset, Safety and Regulatory Guide, Quick Start Guide, Limited Warranty Statement, Customer Care Card</t>
  </si>
  <si>
    <t>Auto Focus, BSI Sensor, OIS (Optical Image Stabilization), Supports Flash</t>
  </si>
  <si>
    <t>http://i.imgur.com/XJCjXl0.jpg</t>
  </si>
  <si>
    <t>htc desire 828, htc mobiles desire 828</t>
  </si>
  <si>
    <t>The Desire 828 Dual SIM is one of the best mid-range phones from the house of HTC. The phone has superb configuration, great battery backup and great cameras. It is suitable for users who are looking for a branded phone with good all round features. Particularly if you are looking for a good selfie phone, the HTC Desire 828 Dual SIM is the one to look out for.</t>
  </si>
  <si>
    <t>HTC Mobiles One E9s</t>
  </si>
  <si>
    <t>http://www.amazon.in/HTC-One-E9s-Dual-SIM/dp/B017JX4UAQ/ref=sr_1_4?s=electronics&amp;ie=UTF8&amp;qid=1466494496&amp;sr=1-4&amp;keywords=HTC+Mobiles+One+E9s</t>
  </si>
  <si>
    <t>Android lollipop 5.1
 Huge RAM storage
 Value for money
 High speed 4G-LTE network support
 Great pixel density of display
 Luxury look</t>
  </si>
  <si>
    <t>4-megapixel front facing camera
 2600 mAh battery</t>
  </si>
  <si>
    <t>http://www.flipkart.com/htc-e9s-dual/p/itmecycxzvhanc8k?pid=MOBECYCXFN2ZHFZX&amp;affid=marketing40</t>
  </si>
  <si>
    <t>9.12.2015</t>
  </si>
  <si>
    <t>Meteor Gray / White Luxury / Roast Chestnut</t>
  </si>
  <si>
    <t>Mediatek MT6752M</t>
  </si>
  <si>
    <t>http://i.imgur.com/nAkdWPS.jpg</t>
  </si>
  <si>
    <t>htc one e9, one e9</t>
  </si>
  <si>
    <t>The HTC One E9s scores high on features and design, but the major highlights of the device are its massive expandable memory and a fabulous front camera. It is even equipped to handle heaviest of apps and games. The only weakness lies in its average battery and the absence of full HD display.</t>
  </si>
  <si>
    <t>Google Mobile</t>
  </si>
  <si>
    <t>Google Mobile Nexus 6</t>
  </si>
  <si>
    <r>
      <t>https://www.</t>
    </r>
    <r>
      <rPr>
        <b/>
        <sz val="11"/>
        <color rgb="FF006621"/>
        <rFont val="Arial"/>
        <family val="2"/>
      </rPr>
      <t>amazon</t>
    </r>
    <r>
      <rPr>
        <sz val="11"/>
        <color rgb="FF006621"/>
        <rFont val="Arial"/>
        <family val="2"/>
      </rPr>
      <t>.com/Motorola-</t>
    </r>
    <r>
      <rPr>
        <b/>
        <sz val="11"/>
        <color rgb="FF006621"/>
        <rFont val="Arial"/>
        <family val="2"/>
      </rPr>
      <t>Google</t>
    </r>
    <r>
      <rPr>
        <sz val="11"/>
        <color rgb="FF006621"/>
        <rFont val="Arial"/>
        <family val="2"/>
      </rPr>
      <t>-</t>
    </r>
    <r>
      <rPr>
        <b/>
        <sz val="11"/>
        <color rgb="FF006621"/>
        <rFont val="Arial"/>
        <family val="2"/>
      </rPr>
      <t>Nexus</t>
    </r>
    <r>
      <rPr>
        <sz val="11"/>
        <color rgb="FF006621"/>
        <rFont val="Arial"/>
        <family val="2"/>
      </rPr>
      <t>-Midnight-Blue/dp/B00PI1HJCS</t>
    </r>
  </si>
  <si>
    <t>AAC (Advanced Audio Coding), AAC+ / aacPlus / HE-AAC v1, AC3 / AC-3, eAAC+ / aacPlus v2 / HE-AAC v2, MP3 (MPEG-2 Audio Layer II, .mp3), WMA (Windows Media Audio, .wma), WAV (Waveform Audio File Format, .wav, .wave)</t>
  </si>
  <si>
    <t>Precise User interface 
 Display 
 Display 
 Camera 
 4G connectivity 
 Battery</t>
  </si>
  <si>
    <t>Unwieldy and a tad heavy 
 The price 
 No expandable memory option</t>
  </si>
  <si>
    <t>3GPP (3rd Generation Partnership Project, .3gp), H.263, H.264 / MPEG-4 Part 10 / AVC video, MKV (Matroska Multimedia Container, .mkv .mk3d .mka .mks), MPEG-4, WMV (Windows Media Video, .wmv)</t>
  </si>
  <si>
    <t>http://www.flipkart.com/nexus-6/p/itme7zd5x6rfaps9</t>
  </si>
  <si>
    <t>30.12.2014</t>
  </si>
  <si>
    <t>Midnight Blue, Cloud White</t>
  </si>
  <si>
    <t>Turbo Charger, Handset, SIM Tray Removal Tool, Data Cable, Pin, Headset - Motorola Earbuds, Safety and Warranty Guides</t>
  </si>
  <si>
    <t>1.4 µm pixel size, geo-tagging, touch focus, face detection, panorama, HDR</t>
  </si>
  <si>
    <t>4k,full hd, hd</t>
  </si>
  <si>
    <t>1440 x 2560</t>
  </si>
  <si>
    <t>Qualcomm Adreno 420</t>
  </si>
  <si>
    <t>Qualcomm Snapdragon 805</t>
  </si>
  <si>
    <t>http://i.imgur.com/3lMMeYE.jpg</t>
  </si>
  <si>
    <t>nexus 6, nexus6, google nexus 6, google nexus6</t>
  </si>
  <si>
    <t>The Google Nexus 6 redefines the Nexus experience with a great combo of hardware and software. While the robust configuration offers a never-before performance, the Android Lollipop makes the device even more useful and efficient. Add to it a great set of cameras and connectivity options, and you have a dream device in your hand, the Google Nexus 6.</t>
  </si>
  <si>
    <t>One plus one</t>
  </si>
  <si>
    <t>http://www.amazon.in/OnePlus-One-Sandstone-Black-64GB/dp/B00OK2ZW5W/ref=sr_1_1?s=electronics&amp;ie=UTF8&amp;qid=1466494544&amp;sr=1-1&amp;keywords=One+plus+one</t>
  </si>
  <si>
    <t>Great Price to Performance Ratio
 Excellent Battery life
 CyanogenMod OS
 Good Display screen</t>
  </si>
  <si>
    <t>"No microSD card support.
 Non user replaceable battery
 Average Camera performance on low light.
 Restricted availability of the device: The device is available only through invite.
 Average Call Quality: Call quality is decent but not great."</t>
  </si>
  <si>
    <t>http://www.flipkart.com/oneplus-one/p/itme87deqpethtwa?pid=MOBE87BTKJY8QYZH&amp;affid=sales91mob&amp;affExtParam1=DTBX&amp;affExtParam2=1503576437!detail-box!23255!553!G!-T!1464088583</t>
  </si>
  <si>
    <t>6.6.2014</t>
  </si>
  <si>
    <t>Silk White, Sandstone Black</t>
  </si>
  <si>
    <t>Handset, USB Cable, SIM Tray Ejection Tool, Additional SIM Tray (Nano SIM)</t>
  </si>
  <si>
    <t>1/3" sensor size, 1.12 µm pixel size, geo-tagging, touch focus, face detection, panorama, HDR</t>
  </si>
  <si>
    <t>Qualcomm MSM8974AC Snapdragon 801</t>
  </si>
  <si>
    <t>http://i.imgur.com/4f71qbK.jpg</t>
  </si>
  <si>
    <t>oneplus one</t>
  </si>
  <si>
    <t>The OnePlus One 16GB is an excellent mid-range phablet with premiere features in every department. The silky white coloured rear cover fabricated from cashew nut deserves a special mention. As the name indicates, it has an inbuilt memory of 16GB but lacks a microSD slot.</t>
  </si>
  <si>
    <t>Apple</t>
  </si>
  <si>
    <t>Apple iPhone 5s</t>
  </si>
  <si>
    <t>http://www.amazon.in/Apple-iPhone-5s-Space-Grey/dp/B00FXLC9V4/ref=sr_1_1?s=electronics&amp;ie=UTF8&amp;qid=1466494562&amp;sr=1-1&amp;keywords=Apple+iPhone+5s</t>
  </si>
  <si>
    <t>iOS</t>
  </si>
  <si>
    <t>iOS7</t>
  </si>
  <si>
    <t>MP3/WAV/AAX+/AIFF/Apple Lossless player</t>
  </si>
  <si>
    <t>Great Design &amp; Shape
 Touch ID and touch screen
 Touch ID and touch screen
 A7 1.3 GHz processor
 Retina Display
 Price</t>
  </si>
  <si>
    <t>Battery Life
 iTunes required for data transfer
 No expandable storage</t>
  </si>
  <si>
    <t>AVI (Audio Video Interleaved, .avi), H.263, H.264 / MPEG-4 Part 10 / AVC video, QuickTime (.mov, .qt), MP4 (MPEG-4 Part 14, .mp4, .m4a, .m4p, .m4b, .m4r, .m4v)</t>
  </si>
  <si>
    <t>http://www.flipkart.com/apple-iphone-5s/p/itme8ra4f4twtsva?pid=MOBDPPZZPXVDJHSQ&amp;al=UZg3ykjhtxl709TYycK5F8ldugMWZuE7Qdj0IGOOVqvIkJavrmo6pFSRsLDT0Qx6tolG94KUFtg%3D&amp;ref=L%3A4766386520118936427&amp;srno=p_2&amp;findingMethod=Search&amp;otracker=start</t>
  </si>
  <si>
    <t>10.09.2013</t>
  </si>
  <si>
    <t>silver, Grey</t>
  </si>
  <si>
    <t>1 Handset, 1 Set of EarPods, 1 Lightning to USB Cable, 1 USB Power Adapter</t>
  </si>
  <si>
    <t>Auto Focus, Tap to Focus, Face Detection, Panorama, Continuous Burst Mode, Geo-tagging, Sapphire Crystal Lens Cover, True Tone Flash, Backside Illumination Sensor, Five-element Lens, Hybrid IR Filter, Video Recording: 3x Zoom, 15 % Larger Image Sensor, f/2.2 Larger Aperture, 33 % Increase in Light Sensivity, Auto Image Stabilization, Square Photos, Slow-motion Video: Shoot Video at 120 fps Secondary Camera: HD Video Recording, Backside Illumination Sensor, Image Editor</t>
  </si>
  <si>
    <t>1136 x 640</t>
  </si>
  <si>
    <t>Corning Gorilla Glass, oleophobic coating</t>
  </si>
  <si>
    <t>v2.0, reversible connector</t>
  </si>
  <si>
    <t>PowerVR G6430 (quad-core graphics)</t>
  </si>
  <si>
    <t>Apple A7</t>
  </si>
  <si>
    <t>http://i.imgur.com/Ed4Zxzk.jpg</t>
  </si>
  <si>
    <t>iphone 5s</t>
  </si>
  <si>
    <t>The iPhone 5s includes many new technologies, like the A7 and M7 processors, fingerprint sensor and the latest iOS 7. It is also the first iPhone to be available in a gold colour variant. If you are looking for a smaller version of the Apple's new iPhone 6-series, iPhone SE is for you.</t>
  </si>
  <si>
    <t>HTC Mobiles Desire 826</t>
  </si>
  <si>
    <t>http://www.amazon.in/HTC-Desire-826-Dual-Lagoon/dp/B00UFPI110/ref=sr_1_1?s=electronics&amp;ie=UTF8&amp;qid=1466494575&amp;sr=1-1&amp;keywords=HTC+Mobiles+Desire+826</t>
  </si>
  <si>
    <t>AAC (Advanced Audio Coding), AMR / AMR-NB / GSM-AMR (Adaptive Multi-Rate, .amr, .3ga), aptX / apt-X, eAAC+ / aacPlus v2 / HE-AAC v2, M4A (MPEG-4 Audio, .m4a), MIDI, MP3 (MPEG-2 Audio Layer II, .mp3), OGG (.ogg, .ogv, .oga, .ogx, .spx, .opus), WMA (Windows Media Audio, .wma), WAV (Waveform Audio File Format, .wav, .wave)</t>
  </si>
  <si>
    <t>GSM + CDMA SIM option
 HTC Sense UI
 HTC Sense UI
 Build Quality
 Crisp Display
 Good Audio-Video playing capability</t>
  </si>
  <si>
    <t>Average Battery Life
 Feels big and heavy
 Better specs available at this price</t>
  </si>
  <si>
    <t>3GPP (3rd Generation Partnership Project, .3gp), AVI (Audio Video Interleaved, .avi), H.264 / MPEG-4 Part 10 / AVC video, MKV (Matroska Multimedia Container, .mkv .mk3d .mka .mks), MP4 (MPEG-4 Part 14, .mp4, .m4a, .m4p, .m4b, .m4r, .m4v), WMV (Windows Media Video, .wmv)</t>
  </si>
  <si>
    <t>http://www.flipkart.com/htc-desire-826-ds-gsm-cdma/p/itme9yhwqqjjhnxj?pid=MOBE9959NZZSC7GZ&amp;al=UZg3ykjhtxmShx%2BIngMsFsldugMWZuE7Qdj0IGOOVqvdu8v8rlpFSlGYDxpVosjjx1RI4XPKO7c%3D&amp;ref=L%3A4335284825884935009&amp;srno=p_1&amp;otracker=from-search</t>
  </si>
  <si>
    <t>12.4.2015</t>
  </si>
  <si>
    <t>White Birch, Blue Lagoon, Marshmallow White, Dark Grey, Purple Fire</t>
  </si>
  <si>
    <t>Geo-tagging, touch focus, face detection, HDR</t>
  </si>
  <si>
    <t>http://i.imgur.com/MQsnlaP.jpg</t>
  </si>
  <si>
    <t>htc desire 826, desire 826</t>
  </si>
  <si>
    <t>The HTC Desire 826 is a big 5.5-inch phablet apt for those who don't want to compromise with performance and are ready to spend some extra bucks. It also features high quality cameras, stunning display and latest Android platform.</t>
  </si>
  <si>
    <t>Samsung Galaxy S5</t>
  </si>
  <si>
    <t>http://www.amazon.in/Samsung-Galaxy-S5-Copper-Gold/dp/B00K3FZ72S/ref=sr_1_1?s=electronics&amp;ie=UTF8&amp;qid=1466494639&amp;sr=1-1&amp;keywords=Samsung+Galaxy+S5</t>
  </si>
  <si>
    <t>AAC (Advanced Audio Coding), AAC+ / aacPlus / HE-AAC v1, AMR / AMR-NB / GSM-AMR (Adaptive Multi-Rate, .amr, .3ga), eAAC+ / aacPlus v2 / HE-AAC v2, FLAC (Free Lossless Audio Codec, .flac), M4A (MPEG-4 Audio, .m4a), MIDI, MP3 (MPEG-2 Audio Layer II, .mp3), OGG (.ogg, .ogv, .oga, .ogx, .spx, .opus), WMA (Windows Media Audio, .wma), WAV (Waveform Audio File Format, .wav, .wave)</t>
  </si>
  <si>
    <t>Fingerprint, accelerometer, gyro, proximity, compass, barometer, gesture, heart rate</t>
  </si>
  <si>
    <t>Super fast processor
 Improved Battery life
 Improved Battery life
 Accurate Fingerprint Sensor
 Great video recording capability
 weather resistant</t>
  </si>
  <si>
    <t>No dedicated key for camera
 Software issues
 Body material</t>
  </si>
  <si>
    <t>3GPP (3rd Generation Partnership Project, .3gp), 3GPP2 (3rd Generation Partnership Project 2, .3g2), AVI (Audio Video Interleaved, .avi), DivX (.avi, .divx, .mkv), Flash Video (.flv, .f4v, .f4p, .f4a, .f4b), H.263, H.264 / MPEG-4 Part 10 / AVC video, MKV (Matroska Multimedia Container, .mkv .mk3d .mka .mks), MP4 (MPEG-4 Part 14, .mp4, .m4a, .m4p, .m4b, .m4r, .m4v), VC-1, WebM, WMV (Windows Media Video, .wmv), WMV7 (Windows Media Video 7, .wmv), WMV8 (Windows Media Video 8, .wmv)</t>
  </si>
  <si>
    <t>http://www.flipkart.com/samsung-galaxy-s5/p/itme5z9gkxgmfsf6?pid=MOBDUUDTADHVQZXG&amp;al=UZg3ykjhtxmTwDBD5M7fTcldugMWZuE7Qdj0IGOOVquDKemdn%2BrElgkNaMNpQkvrQn9Nr7kIkRM%3D&amp;ref=L%3A-1521510003506330508&amp;srno=p_1&amp;otracker=from-search</t>
  </si>
  <si>
    <t>11.04.2014</t>
  </si>
  <si>
    <t>Charcoal Black, Copper Gold, Electric Blue, Shimmery White</t>
  </si>
  <si>
    <t>Handset, Travel Adaptor, Data Cable, Battery, Stereo Headset</t>
  </si>
  <si>
    <t>Primary Camera: Fast Auto Focus, HDR (Rich Tone) - For Brighter and Vivid Captures, Selective Focus - Treasure Moments in Detailed Focus, Phase Detection AF, Virtual Tour Shot, Video Stabilization Secondary Camera: 1920 x 1080, Wide-angle Lens</t>
  </si>
  <si>
    <t>microUSB v3.0</t>
  </si>
  <si>
    <t>http://i.imgur.com/FJptHeh.jpg</t>
  </si>
  <si>
    <t>galaxy s5</t>
  </si>
  <si>
    <t>The Samsung Galaxy S5 is a flagship device that continues the legacy of its predecessors. The device is loaded with features which recreate the benchmarks for what a mobile device can do. The waterproof and dust-proof features make the device even more sturdy.The Samsung Galaxy S5 is stylish, smart, sturdy and innovative. Go for it.</t>
  </si>
  <si>
    <t>Sony Xperia C5 Ultra Dual</t>
  </si>
  <si>
    <t>MP3, eAAC+, WAV, WMA, Flac</t>
  </si>
  <si>
    <t>Accelerometer, proximity, compass, Light sensor</t>
  </si>
  <si>
    <t>13MP selfie camera with flashlight.
 Memory is expendable up to 200 GB.
 Support NFC.
 Resize screen for one handed operations.
 Super thin bezel.
 OTG cable is supported.</t>
  </si>
  <si>
    <t>Camera takes bit more time to open.
 Battery is non removable.
 Little bit of heating problem.
 Doesn’t have LED notification
 Stock charger is slow takes long time to full charge.</t>
  </si>
  <si>
    <t>DivX, MP4, H.265</t>
  </si>
  <si>
    <t>http://www.flipkart.com/sony-xperia-c5-ultra-dual/p/itmean22k78dfeps?pid=MOBEAN22VJAGTSZW&amp;affid=marketing40</t>
  </si>
  <si>
    <t>26.08.2015</t>
  </si>
  <si>
    <t>Handset, Charger, Stereo Headphone, USB Cable, Start Up Guide, Screen Protector</t>
  </si>
  <si>
    <t>http://i.imgur.com/C1xqdlK.jpg</t>
  </si>
  <si>
    <t>xperia c5 ultra, xperia c5 ultra dual</t>
  </si>
  <si>
    <t>The Sony Xperia C5 Ultra Dual is indeed a device worth checking out considering its huge display and great display resolution. The processor and RAM is designed to give a very smooth performance and one should not have much difficulty multi-tasking on it. It has one hand handling mode for ease of use. It is elegant looking and has ample battery life. So for all those who are yet to purchase a Sony device, do get your hands on this piece.</t>
  </si>
  <si>
    <t>One plus two</t>
  </si>
  <si>
    <t>http://www.amazon.in/OnePlus-2-Sandstone-Black-64GB/dp/B011RG8SOU/ref=sr_1_1?s=electronics&amp;ie=UTF8&amp;qid=1466504077&amp;sr=1-1&amp;keywords=One+plus+two</t>
  </si>
  <si>
    <t>54 GB of available space.
 Brilliant and fast fingerprint sensor.
 Smooth Multitasking.
 Premium builds and solid finishing looks great in hand.
 OxygenOS based on Android Lollipop 5.1.1
 OTG cable is supported.
 13 MP rear camera captures quality photographs.</t>
  </si>
  <si>
    <t>It does not support Micro SD card slot.
 Battery is Non-removal. 
 No FM Radio.
 Quite thick (9.9 mm).
 It does not support NFC.
 Battery not great as expected.
 The OnePlus 2 has a USB Type-C port and doesn't support Quick Charge.</t>
  </si>
  <si>
    <t>http://www.amazon.in/OnePlus-2-Sandstone-Black-64GB/dp/B011RG8SOU/ref=sr_1_4?s=electronics&amp;ie=UTF8&amp;qid=1464088708&amp;sr=1-4&amp;keywords=One+plus+two</t>
  </si>
  <si>
    <t>11.8.2015</t>
  </si>
  <si>
    <t>Sandstone Black</t>
  </si>
  <si>
    <t>one OnePlus 2, one USB Type-C Cable and one OnePlus 2 USB Power Adapter</t>
  </si>
  <si>
    <t>1/2.6" sensor size, 1.3 µm pixel size, geo-tagging, touch focus, face detection, panorama, HDR</t>
  </si>
  <si>
    <t>v2.0, Type-C 1.0 reversible connector</t>
  </si>
  <si>
    <t>Adreno 430</t>
  </si>
  <si>
    <t>Qualcomm MSM8994 Snapdragon 810</t>
  </si>
  <si>
    <t>http://i.imgur.com/93Ckeun.jpg</t>
  </si>
  <si>
    <t>oneplus two</t>
  </si>
  <si>
    <t>With the launch of the OnePlus 2, OnePlus has raised the benchmark primarily because of its powerful configuration and special features. The device scores high on each and every parameter of a smartphone, in fact with features like StyleSwap, dual LED flash camera and fingerprints, it has made the competition tougher for its competitors. Considering all the features and the attributes, this phone is almost impossible to ignore and would be an excellent buy in this budget.</t>
  </si>
  <si>
    <t>Huawei</t>
  </si>
  <si>
    <t>Honor 7</t>
  </si>
  <si>
    <t>http://www.amazon.in/Huawei-Honor-7-Fantasy-Silver/dp/B01AUIUWWC/ref=sr_1_1?s=electronics&amp;ie=UTF8&amp;qid=1466504108&amp;sr=1-1&amp;keywords=Honor+7</t>
  </si>
  <si>
    <t>MP3 / WAV / eAAC+ / Flac player</t>
  </si>
  <si>
    <t>Accelerometer / Compass / Fingerprint ID / Gyroscope / Hall Sensor / Light sensor / Proximity sensor</t>
  </si>
  <si>
    <t>3 GB RAM good enough to handle all your apps 
 Smooth gaming experience 
 Primary Camera shoots Excellent high quality pictures 
 Great selfies with front camera 
 Awesome full HD IPS Sharp display 
 Fingerprint Scanner 
 Good battery backup</t>
  </si>
  <si>
    <t>The battery is not user replaceable 
 SIM 2 Slot shared with MicroSD card</t>
  </si>
  <si>
    <t>MP4 / H.265 player</t>
  </si>
  <si>
    <t>http://www.amazon.in/Huawei-Honor-7-Fantasy-Silver/dp/B01AUIUWWC/ref=sr_1_3?ie=UTF8&amp;qid=1465565164&amp;sr=8-3&amp;keywords=honor+7</t>
  </si>
  <si>
    <t>15.10.2015</t>
  </si>
  <si>
    <t>Mystery Grey / Fantasy Silver</t>
  </si>
  <si>
    <t>Handset, Charger, Data Cable, User Manual and Warranty Card</t>
  </si>
  <si>
    <t>Dual Color LED</t>
  </si>
  <si>
    <t>1/2.4' sensor size, geo-tagging, touch focus, face detection, HDR, panorama</t>
  </si>
  <si>
    <t>802.11 a/ac/b/g/n</t>
  </si>
  <si>
    <t>ARM Mali-T628 MP4</t>
  </si>
  <si>
    <t>HiSilicon KIRIN 935</t>
  </si>
  <si>
    <t>http://i.imgur.com/QL0E1Fn.jpg</t>
  </si>
  <si>
    <t>4.4.</t>
  </si>
  <si>
    <t>Honor 7, Hauwei Honor 7, Hauwei Honor 7, Honor7</t>
  </si>
  <si>
    <t>The Honor 7 is certainly going to catch the attention of most gadget freaks. It is a sophisticated smartphone that has powerful configuration and provides a wonderful gaming experience. Considering its excellent features and the price, the Honor 7 delivers a value for money package.</t>
  </si>
  <si>
    <t>Vibe X3</t>
  </si>
  <si>
    <t>Proximity / Light / Accelerometer / Compass / Fingerprint</t>
  </si>
  <si>
    <t>Lots of RAM.
 Smooth gaming experience
 Primary Camera shoots detailed high quality pics
 4K Video recording
 Great Selfies with front camera
 Stunning FHD Sharp Display with good viewing angles
 Gorilla Glass Screen Protection</t>
  </si>
  <si>
    <t>SIM 2 Slot shared with microSD card
 A bit thick and Bulky
 The battery is not user replaceable</t>
  </si>
  <si>
    <t>3GPP (3rd Generation Partnership Project, .3gp), AVI (Audio Video Interleaved, .avi), H.263, H.264 / MPEG-4 Part 10 / AVC video, MKV (Matroska Multimedia Container, .mkv .mk3d .mka .mks), MP4 (MPEG-4 Part 14, .mp4, .m4a, .m4p, .m4b, .m4r, .m4v), VP8, WMV (Windows Media Video, .wmv), Xvid</t>
  </si>
  <si>
    <t>http://www.ebay.in/itm/121939246131?aff_source=Sok-Goog</t>
  </si>
  <si>
    <t>28.01.2016</t>
  </si>
  <si>
    <t>USB Cable,Charger,Phone, Quick start quide, Ejector PIN Transparen Case Screen Protector Film, Headset</t>
  </si>
  <si>
    <t>4K,Full HD, HD</t>
  </si>
  <si>
    <t>Qualcomm Adreno 418</t>
  </si>
  <si>
    <t>Qualcomm Snapdragon 808</t>
  </si>
  <si>
    <t>hexa</t>
  </si>
  <si>
    <t>http://i.imgur.com/n2UUtdL.jpg</t>
  </si>
  <si>
    <t>The Lenovo Vibe X3 is a quality phone which scores well in almost all aspects. The powerful snapper lets you click great pictures too. If you love multitasking and want a powerful phone this device is worth considering.</t>
  </si>
  <si>
    <t>Samsung Galaxy A5</t>
  </si>
  <si>
    <t>http://www.amazon.in/dp/product/B01DAECA9Q</t>
  </si>
  <si>
    <t>Accelerometer / Compass / Fingerprint ID / Hall Sensor / Light sensor / Proximity sensor</t>
  </si>
  <si>
    <t>Very elegant and premium design.
 The memory can be expended up to 128 GB.
 2900 mAh battery gives pretty decent backup.
 Body is fully covered and protected with Corning Gorilla Glass 4.</t>
  </si>
  <si>
    <t>Battery is non-removable.
 Expensive bar as according to features.
 No LED notification.
 No gyroscope</t>
  </si>
  <si>
    <t>3GPP, 3GPP2, AVI, MKV, MP4, WMV, Xvid, DivX, H.263, H.264, WebM, QuickTime, Flash Video</t>
  </si>
  <si>
    <t>http://www.amazon.in/dp/product/B01DAECA9Q?tag=buysmaartcom-21</t>
  </si>
  <si>
    <t>5.2.2016</t>
  </si>
  <si>
    <t>Gold</t>
  </si>
  <si>
    <t>Handset, headset, charger, data cable, ejection pin, user manual</t>
  </si>
  <si>
    <t>v4.1, A2DP, EDR, LE</t>
  </si>
  <si>
    <t>Wi-Fi 802.11 a/b/g/n, dual-band, WiFi Direct, hotspot</t>
  </si>
  <si>
    <t>Exynos 7 Octa 7580</t>
  </si>
  <si>
    <t>http://i.imgur.com/tYpebKz.jpg</t>
  </si>
  <si>
    <t>galaxy a5</t>
  </si>
  <si>
    <t>The Samsung Galaxy A5 is an interesting piece of device which marks the company's slimmest offering. It has a completely metallic outfit which is extremely slim and light. The powerful 5MP front camera also deserves a mention for producing brilliant selfie quality. It also impresses with support for 4G and a powerful configuration.</t>
  </si>
  <si>
    <t>Mi5</t>
  </si>
  <si>
    <t>PCM, AAC / AAC+ / eAAC+, MP3, AMR (NB and WB), FLAC, APE, DSD, WAV</t>
  </si>
  <si>
    <t>Fingerprint, accelerometer, gyro, proximity, compass, barometer</t>
  </si>
  <si>
    <t>16 MP 4-axis great stabilising fast camera. 
 Craftsmanship is quite attractive. 
 Powerful CPU giving smooth performance. 
 The display is protected with Corning Gorilla Glass 4. 
 The audio quality from speaker is loud and smooth. 
 OTG cable is supported.</t>
  </si>
  <si>
    <t>Non-removable battery. 
 Phone doesn’t support FM. 
 Hybrid SIM slot. 
 The external SD card is not supported.</t>
  </si>
  <si>
    <t>H.265 /HEVC (main profile), H.264 (baseline / main / high profiles), MPEG4 (simple profile / ASP), and VC-1 (simple / main / advanced profile) video formats</t>
  </si>
  <si>
    <t>http://buy.mi.com/in/buy/product/mi5</t>
  </si>
  <si>
    <t>25.01.2016</t>
  </si>
  <si>
    <t>Black, White, Gold</t>
  </si>
  <si>
    <t>Mi 5, power adapter, USB Type-C cable, warranty card, user guide, SIM insertion tool</t>
  </si>
  <si>
    <t>1/2.8" sensor size, 1.12 µm pixel size, geo-tagging, touch focus, face/smile detection, panorama, HDR</t>
  </si>
  <si>
    <t>v4.2, A2DP, LE</t>
  </si>
  <si>
    <t>Type-C 1.0 reversible connector</t>
  </si>
  <si>
    <t>Qualcomm Adreno 530</t>
  </si>
  <si>
    <t>Qualcomm Snapdragon 820</t>
  </si>
  <si>
    <t>http://i.imgur.com/cRKmrB7.jpg</t>
  </si>
  <si>
    <t>mi5, xiaomi mi5, mi5 xiaomi</t>
  </si>
  <si>
    <t>The Mi5 5 32GB packs a powerful punch with its robust specs and impressive cameras. At the same time, the metallic and thin body give in exclusive design and solid body. To sum up, the device is worth an investment.</t>
  </si>
  <si>
    <t>x style</t>
  </si>
  <si>
    <t>MP3 / AAC / WAV / WMA</t>
  </si>
  <si>
    <t xml:space="preserve"> 3 GB RAM good enough to handle all your apps
Smooth gaming experience
Primary Camera shoots awesome high quality pics
4K video recording
Good Selfies with front camera
Big QHD very Sharp Display
Gorilla Glass Screen protection
4G LTE Support</t>
  </si>
  <si>
    <t>Thick and a bit bulky
TFT display no IPS OR AMOLED
The battery is not user replaceable
No fingerprint Scanner</t>
  </si>
  <si>
    <t>MP4 / H.264 / WMV</t>
  </si>
  <si>
    <t>http://www.flipkart.com/moto-x-style/p/itmeajtqebm7yc9b?pid=MOBEBNKRG5WC8YFM&amp;affid=marketing40</t>
  </si>
  <si>
    <t>14.10.2015</t>
  </si>
  <si>
    <t>Black lens / Dark Gray Frame and accents / Black Soft Feel Inlay White lens / Silver Frame and accents / Bamboo Inlay</t>
  </si>
  <si>
    <t>Dual Color Correlated Temperature</t>
  </si>
  <si>
    <t>1/2.4' sensor size, 1.1 Âµm pixel size, geo-tagging, touch focus, face detection, panorama, auto-HDR</t>
  </si>
  <si>
    <t>2560 x 1440</t>
  </si>
  <si>
    <t>Single Sim</t>
  </si>
  <si>
    <t>Qualcomm Snapdragon 818</t>
  </si>
  <si>
    <t>http://i.imgur.com/pGmxvVF.jpg</t>
  </si>
  <si>
    <t>Motorola continues to stay innovative and smart with the Moto X Style by offering a powerful phone in every aspect. The phone packs a punch with strong processor, large display and excellent camera to deliver a robust performance and delight the consumers who love to click pictures. The phone is brilliantly priced and is one of the best smartphones in its budget.</t>
  </si>
  <si>
    <t>Sony Xperia Z3+</t>
  </si>
  <si>
    <t>http://www.amazon.in/Sony-Xperia-Z3-Copper-32GB/dp/B010V448ZC/ref=sr_1_1?s=electronics&amp;ie=UTF8&amp;qid=1466504224&amp;sr=1-1&amp;keywords=Sony+Xperia+Z3%2B</t>
  </si>
  <si>
    <t>3GPP (3rd Generation Partnership Project, .3gp), AAC (Advanced Audio Coding), AAC+ / aacPlus / HE-AAC v1, AMR / AMR-NB / GSM-AMR (Adaptive Multi-Rate, .amr, .3ga), AMR-WB (Adaptive Multi-Rate Wideband, .awb), eAAC+ / aacPlus v2 / HE-AAC v2, FLAC (Free Lossless Audio Codec, .flac), MIDI, MP3 (MPEG-2 Audio Layer II, .mp3), OGG (.ogg, .ogv, .oga, .ogx, .spx, .opus), WMA (Windows Media Audio, .wma), WAV (Waveform Audio File Format, .wav, .wave)</t>
  </si>
  <si>
    <t>"3 GB RAM.
 Superior graphics &amp; smooth gaming.
 Primary Camera shoots Excellent pictures.
 Great selfies with front camera.
 IP68 Dust proof &amp; water resistant
 Good battery backup
 Quick battery charging
 Slim Design &amp; build quality is good
 Excellent Snapdragon Quad-core Processor for Multitasking"</t>
  </si>
  <si>
    <t>The battery is not user replaceable 
 The Xperia Z3+ follows the same design as its predecessors Z3 
 The UI is not great 
 Expensive</t>
  </si>
  <si>
    <t>3GPP (3rd Generation Partnership Project, .3gp), AVI (Audio Video Interleaved, .avi), DivX (.avi, .divx, .mkv), H.263, H.264 / MPEG-4 Part 10 / AVC video, H.265 / MPEG-H Part 2 / HEVC, MKV (Matroska Multimedia Container, .mkv .mk3d .mka .mks), MPEG-4, VP8, VP9, WebM, WMV (Windows Media Video, .wmv), Xvid, M4V</t>
  </si>
  <si>
    <t>http://www.flipkart.com/sony-xperia-z3/p/itme8rg3g5rzkhzs?pid=MOBE8RGFPYYGJHJC&amp;al=UZg3ykjhtxnOlGMdDJEXnMldugMWZuE7Qdj0IGOOVqsLRRNCOB3tGeq4yZkRWEhi5F3nf%2Bverv8%3D&amp;ref=L%3A4570505344702368684&amp;srno=p_1&amp;otracker=from-search</t>
  </si>
  <si>
    <t>White, black, copper, aqua green</t>
  </si>
  <si>
    <t>Handset, Charger, USB Cable, Stereo Headset, User Guide, Screen Protector</t>
  </si>
  <si>
    <t>1/2.3" sensor size, 1.12 µm pixel size, geo-tagging, touch focus, face detection, HDR, panorama</t>
  </si>
  <si>
    <t>Triluminos display for mobile, X-Reality display, sRGB 130%, 700 cd/m2</t>
  </si>
  <si>
    <t>http://i.imgur.com/M9pGit6.jpg</t>
  </si>
  <si>
    <t>xperia z3 plus, xperia z3+</t>
  </si>
  <si>
    <t>Sony Xperia M5 Dual</t>
  </si>
  <si>
    <t>http://www.amazon.in/Sony-Xperia-M5-Dual-Black/dp/B0154LPSKG/ref=sr_1_1?s=electronics&amp;ie=UTF8&amp;qid=1466504248&amp;sr=1-1&amp;keywords=Sony+Xperia+M5+Dual</t>
  </si>
  <si>
    <t>-</t>
  </si>
  <si>
    <t>IP68 certified - dust proof and water resistant over 1.5 meter and 30 minutes</t>
  </si>
  <si>
    <t>The Mobile BRAVIA Engine 2 for improved contrast. 
 Excellent premium OmniBalance design. 
 Viewing angles are superb, with almost no washout and only a slight loss of brightness. 
 Support for 4K video. 
 Stunning 21.5 MP primary camera.</t>
  </si>
  <si>
    <t xml:space="preserve"> Speaker is quite Below Average mark. 
 Xperia M5 has the very same IP68 certification for dust resistance and water proofing, letting it withstand submersion in up to 1.5 meters of water for up to half an hour. 
 you can't set any SIM as default for SMS and calling. 
 Snapdragon 615 inside the Xperia M4 Aqua."</t>
  </si>
  <si>
    <t>3GPP(3rd Generation Partnership Project, .3gp) / MP4</t>
  </si>
  <si>
    <t>http://www.flipkart.com/sony-xperia-m5-dual/p/itmebfj5watpymfj?pid=MOBEBFJ598HYFBCE&amp;affid=marketing40</t>
  </si>
  <si>
    <t>09.09.2015</t>
  </si>
  <si>
    <t>Handset, Charger, Stereo Headset, USB Cable, Start Up-guide, Screen Protector</t>
  </si>
  <si>
    <t>216</t>
  </si>
  <si>
    <t>v4.1, A2DP, LE, aptX</t>
  </si>
  <si>
    <t>Mediatek MT6795T</t>
  </si>
  <si>
    <t>http://i.imgur.com/SZU7LIr.jpg</t>
  </si>
  <si>
    <t>xperia m5 dual, xperia m5</t>
  </si>
  <si>
    <t>The Sony Xperia M5 Dual could be called a 'dream phone' for the shutterbugs who love to capture every special moment and scenic beauty. In addition, it continues to be consistent with its powerful configuration that allows the users to operate the phone smoothly and briskly navigate to multiple applications simultaneously. Considering the overall features, one must say this is an impeccable device and probably the best one in its budget.</t>
  </si>
  <si>
    <t>Oppo F1 plus</t>
  </si>
  <si>
    <t>http://www.amazon.in/Android-Lollipop-Mobile-Octacore-Cortex/dp/B01E8RBVWG/ref=sr_1_1?s=electronics&amp;ie=UTF8&amp;qid=1466504274&amp;sr=1-1&amp;keywords=Oppo+F1+plus</t>
  </si>
  <si>
    <t>Robust configuration
 Excellent cameras
 Good design
 Large expandable memory</t>
  </si>
  <si>
    <t>Average battery
 Non-removable battery</t>
  </si>
  <si>
    <t>3GPP (3rd Generation Partnership Project, .3gp) / AVI (Audio Video Interleaved, .avi) / Flash Video (.flv, .f4v, .f4p, .f4a, .f4b) / H.263 / H.264 / MPEG-4 Part 10 / AVC video / MKV (Matroska Multimedia Container, .mkv .mk3d .mka .mks) / QuickTime (.mov, .qt) / MP4 (MPEG-4 Part 14, .mp4, .m4a, .m4p, .m4b, .m4r, .m4v) / VC-1 / WMV (Windows Media Video, .wmv) / Xvid</t>
  </si>
  <si>
    <t>http://www.flipkart.com/oppo-f1plus/p/itmehzhgq9rsyyzb?pid=MOBEHZHGVQQZBBGC&amp;affid=sales91mob&amp;affExtParam1=DTBX&amp;affExtParam2=813383631!detail-box!27842!553!G!-T!1464088996</t>
  </si>
  <si>
    <t>19.03.2016</t>
  </si>
  <si>
    <t>Gold, Rose Gold</t>
  </si>
  <si>
    <t>Handset, Charger, USB Cable, Head set, Back Case and User Guide</t>
  </si>
  <si>
    <t>Autofocus , Continuous shooting , Digital zoom , Digital image stabilization , Geotagging , Panorama , HDR , Touch focus , Face detection , White balance settings , ISO settings , Exposure compensation , Self-timer , Scene mode , Macro mode</t>
  </si>
  <si>
    <t>Arm Mali-T860 MP2</t>
  </si>
  <si>
    <t>http://i.imgur.com/min6xuu.jpg</t>
  </si>
  <si>
    <t>oppo f1 plus, oppo f1+, oppo f1plus</t>
  </si>
  <si>
    <t>The Oppo F1 Plus is a great device with brilliant display, great performance and brilliant pair of cameras which makes this device as great buy. If you are looking for a good looking device in mid-range budget then you should have a look at this one.</t>
  </si>
  <si>
    <t>Samsung Galaxy Note 4</t>
  </si>
  <si>
    <t>http://www.amazon.in/Samsung-Galaxy-Note-4-Black/dp/B00OKDXK0U/ref=sr_1_1?s=electronics&amp;ie=UTF8&amp;qid=1466504294&amp;sr=1-1&amp;keywords=Samsung+Galaxy+Note+4</t>
  </si>
  <si>
    <t>MP3 / WAV / eAAC+ / AC3 / FLAC</t>
  </si>
  <si>
    <t>Fingerprint / Accelerometer / Gyro / Proximity / Compass / Barometer / Heart rate</t>
  </si>
  <si>
    <t>Superb processor 
 Great cameras 
 Great cameras 
 Expandable memory 
 Stylus 
 Excellent battery life</t>
  </si>
  <si>
    <t>Price 
 Rear Mounted Speaker 
 Usb 2.0 (the note 3 had USB 3.0)</t>
  </si>
  <si>
    <t>MP4 / DivX / XviD / WMV / H.264</t>
  </si>
  <si>
    <t>http://www.flipkart.com/samsung-galaxy-note-4/p/itmeyfhgu3ygqwph?pid=MOBEYAW2BT7MFW9Y&amp;affid=marketing40</t>
  </si>
  <si>
    <t>21.10.2014</t>
  </si>
  <si>
    <t>Frosted white, Charcoal black, Bronze Gold, Blossom Pink</t>
  </si>
  <si>
    <t>Handset, Battery, Data Cable, Travel Adaptor, Stereo Headset, S-Pen</t>
  </si>
  <si>
    <t>Voice Commands (Smile, Cheese, Capture, Shoot), Smart OIS, Fast Auto Focus, Live HDR (Rich Tone)</t>
  </si>
  <si>
    <t>2.5D Corning Gorilla Glass 4 / sRGB / Adobe RGB</t>
  </si>
  <si>
    <t>Mali-T760 MP6</t>
  </si>
  <si>
    <t>http://i.imgur.com/S4Pr5jv.jpg</t>
  </si>
  <si>
    <t>galaxy note 4, note4, note 4</t>
  </si>
  <si>
    <t>The Samsung Galaxy Note 4 is an impressive phablet packed with power, smart advancements and a ton of goodies. Samsung raises the bar with every flagship and the Galaxy Note 4 is no exception. Although it costs big bucks, but justifies every penny.</t>
  </si>
  <si>
    <t>Samsung Galaxy Note 3</t>
  </si>
  <si>
    <t>http://www.amazon.in/Samsung-Galaxy-Note-SM-N9000-Black/dp/B00F84QJUI/ref=sr_1_1?s=electronics&amp;ie=UTF8&amp;qid=1466504305&amp;sr=1-1&amp;keywords=Samsung+Galaxy+Note+3</t>
  </si>
  <si>
    <t>Proximity / Accelerometer / Compass / Gyroscope / Barometer / Thermometer / Humidity / Hall / RGB</t>
  </si>
  <si>
    <t>Large, Full HD Display
 Outstanding battery life
 Fast charging and file transfer speeds
 Very powerful
 Great camera and 4K video recording
 Evernote integration and free Evernote Premium
 Samsung Knox is good for security</t>
  </si>
  <si>
    <t>SIM limitations
 Overall size may be too big for some
 Number of features can be overwhelming at times
 S Notes from the Note 2 are not compatible
 Home button is a bit wonky
 Price tag</t>
  </si>
  <si>
    <t>H.263, H.264 / MPEG-4 Part 10 / AVC video, MPEG-4, VC-1, VP8, WMV (Windows Media Video, .wmv), WMV7 (Windows Media Video 7, .wmv), WMV8 (Windows Media Video 8, .wmv), MP43, HEVC</t>
  </si>
  <si>
    <t>http://www.flipkart.com/samsung-galaxy-note-3/p/itmebzvtr7z6hfum?pid=MOBDZQ2EGPHQPJCH&amp;al=hh8ywRIjKo%2F532KWTSSnHcldugMWZuE7Qdj0IGOOVqsGTGm8kzMjZXfxnEfYg%2FFWVNc85MtSREA%3D&amp;ref=L%3A-5357988307049036572&amp;srno=p_1&amp;otracker=from-search</t>
  </si>
  <si>
    <t>25.09.2013</t>
  </si>
  <si>
    <t>Black / White / Pink / Red</t>
  </si>
  <si>
    <t>S-pen, Charger, USB Cable, Handset</t>
  </si>
  <si>
    <t>ARM Mali-T628 MP6</t>
  </si>
  <si>
    <t>Qualcomm Snapdragon 800</t>
  </si>
  <si>
    <t>http://i.imgur.com/gzIIjei.jpg</t>
  </si>
  <si>
    <t>note 3 galaxy, galaxy note3, galaxy note 3</t>
  </si>
  <si>
    <t>Samsung Galaxy Note 3 is undoubtedly a very good device from every perspective. There is no feature of any phablet available in market that it doesn't pose. Inspite of this it also features some of its own feature that make it an extraordinary device. When one get unlimited features in a single phablet then who cares of the money. Samsung Galaxy Note 3 is definitely a worth buying device.</t>
  </si>
  <si>
    <t>LG</t>
  </si>
  <si>
    <t>G4</t>
  </si>
  <si>
    <t>http://www.amazon.in/LG-G4-METALLIC-GRAY-32GB/dp/B014WFADM8/ref=sr_1_1?s=electronics&amp;ie=UTF8&amp;qid=1466504318&amp;sr=1-1&amp;keywords=lg+g4</t>
  </si>
  <si>
    <t>Proximity / Light / Accelerometer / Compass / Gyroscope / Barometer</t>
  </si>
  <si>
    <t xml:space="preserve"> Reliable performance
Stunning camera with pro-level features
Bright screen with gorgeous contrast
Removable battery and MicroSD card slot
Excellent camera controls with raw image shooting</t>
  </si>
  <si>
    <t xml:space="preserve"> Still made of plastic
Lacks built-in wireless charging
The battery doesn't last as long as its competitors
Middling design
Underperforming graphics processing</t>
  </si>
  <si>
    <t>3GPP (3rd Generation Partnership Project, .3gp), AVI (Audio Video Interleaved, .avi), DivX (.avi, .divx, .mkv), Flash Video (.flv, .f4v, .f4p, .f4a, .f4b), H.263, H.264 / MPEG-4 Part 10 / AVC video, H.265 / MPEG-H Part 2 / HEVC, MKV (Matroska Multimedia Container, .mkv .mk3d .mka .mks), MP4 (MPEG-4 Part 14, .mp4, .m4a, .m4p, .m4b, .m4r, .m4v), WebM, WMV (Windows Media Video, .wmv), Xvid</t>
  </si>
  <si>
    <t>http://www.amazon.in/LG-G4-METALLIC-GRAY-32GB/dp/B014WFADM8/ref=sr_1_3?ie=UTF8&amp;qid=1465565194&amp;sr=8-3&amp;keywords=lg+g4</t>
  </si>
  <si>
    <t>01.06.2015</t>
  </si>
  <si>
    <t>White / Gray / Black / Gold / Red / Brown</t>
  </si>
  <si>
    <t>obile set,charger,earphones,guide,leather back cover,Extra back cover diamond cut.</t>
  </si>
  <si>
    <t>1/2.6" sensor size, 1.12 Âµm pixel size, geo-tagging, touch focus, face/smile detection, panorama, HDR</t>
  </si>
  <si>
    <t>802.11 a/b/g/n/ac</t>
  </si>
  <si>
    <t>Corning Gorilla Glass 4 / Quantum display</t>
  </si>
  <si>
    <t>http://i.imgur.com/UblroD8.jpg</t>
  </si>
  <si>
    <t>lg g4, lgg4, g4 lg</t>
  </si>
  <si>
    <t>Although the Moto G4 gets the display similar to its predecessor, which might be a disappointment if you were expecting a full HD display, there are a bagful of enhancements to justify its successor tag. It has now got a fingerprint sensor, Quick Charging, enhanced cameras and a better sound output. The latest Marshmallow version is also an additional ingredient in the dish. However, a better battery was expected in the upgrade.</t>
  </si>
  <si>
    <t>HUawei</t>
  </si>
  <si>
    <t>Nexus 6p</t>
  </si>
  <si>
    <t>http://www.amazon.in/Huawei-Nexus-6P-Grey-64GB/dp/B0179SMJIG/ref=sr_1_1?s=electronics&amp;ie=UTF8&amp;qid=1466504568&amp;sr=1-1&amp;keywords=Nexus+6p</t>
  </si>
  <si>
    <t>MP3 / WAV / eAAC+ player</t>
  </si>
  <si>
    <t>Accelerometer / Proximity Sensor / Compass / Gyro Sensor / Barometer</t>
  </si>
  <si>
    <t>Precise User interface
 Display
 Display
 Camera
 Performance
 Battery</t>
  </si>
  <si>
    <t>Single SIM
 No expandable memory option
 The Price</t>
  </si>
  <si>
    <t>http://www.flipkart.com/nexus-6p/p/itmecw7y9ashzgcg?pid=MOBEBZPFWGYVFTFD&amp;al=9ojd%2B2MNGan1dRUHsNJENcldugMWZuE7Qdj0IGOOVqt0yis0MsF3r2OgHeLkKq07%2FrnbbLcqhAU%3D&amp;ref=L%3A-270795440152688325&amp;srno=p_1&amp;otracker=from-search</t>
  </si>
  <si>
    <t>Aluminium / Graphite / Frost</t>
  </si>
  <si>
    <t>Handset, Earphone, Charger: Data Cable (0.3 m Type-A to Type-C, 1.2 m Type-C), Quick Start Guide, Safety Information, Eject Tool</t>
  </si>
  <si>
    <t>1.55 µm Pixels, f/2.0 Aperture, IR Laser Assisted Auto Focus, Broad Spectrum CRI-90 Dual Flash</t>
  </si>
  <si>
    <t>Corning Gorilla Glass 4, oleophobic coating</t>
  </si>
  <si>
    <t>http://i.imgur.com/zZmuzxn.jpg</t>
  </si>
  <si>
    <t>Nexus6p</t>
  </si>
  <si>
    <t>The Google Nexus 6P has been endowed with a host of powerful features like a superb configuration, a fantastic display, latest OS and a larger battery. Added abilities like USB type-C and the inclusion of a fingerprint sensor as additional layer of security make the device even better. The incredible size of the phone is best suited for those who have been on the lookout for a phablet with superior qualities.</t>
  </si>
  <si>
    <t>Samsung Galaxy S6</t>
  </si>
  <si>
    <t>http://www.amazon.in/Samsung-Galaxy-Black-Sapphire-32GB/dp/B00UTGYT0W/ref=sr_1_1?s=electronics&amp;ie=UTF8&amp;qid=1466504592&amp;sr=1-1&amp;keywords=Samsung+Galaxy+S6</t>
  </si>
  <si>
    <t>AAC (Advanced Audio Coding), AAC+ / aacPlus / HE-AAC v1, AMR / AMR-NB / GSM-AMR (Adaptive Multi-Rate, .amr, .3ga), AMR-WB (Adaptive Multi-Rate Wideband, .awb), aptX / apt-X, eAAC+ / aacPlus v2 / HE-AAC v2, FLAC (Free Lossless Audio Codec, .flac), M4A (MPEG-4 Audio, .m4a), MIDI, MP3 (MPEG-2 Audio Layer II, .mp3), OGG (.ogg, .ogv, .oga, .ogx, .spx, .opus), WMA (Windows Media Audio, .wma), WAV (Waveform Audio File Format, .wav, .wave)</t>
  </si>
  <si>
    <t>Super fast processor
 Corning Gorilla Glass 4
 Corning Gorilla Glass 4
 Improved Battery life
 Accurate Fingerprint Sensor
 Camera</t>
  </si>
  <si>
    <t>Single Sim
 Non-removable battery
 No FM Radio</t>
  </si>
  <si>
    <t>3GPP (3rd Generation Partnership Project, .3gp), 3GPP2 (3rd Generation Partnership Project 2, .3g2), AVI (Audio Video Interleaved, .avi), Flash Video (.flv, .f4v, .f4p, .f4a, .f4b), H.263, H.264 / MPEG-4 Part 10 / AVC video, H.265 / MPEG-H Part 2 / HEVC, MKV (Matroska Multimedia Container, .mkv .mk3d .mka .mks), MP4 (MPEG-4 Part 14, .mp4, .m4a, .m4p, .m4b, .m4r, .m4v), VP9, WebM, WMV (Windows Media Video, .wmv)</t>
  </si>
  <si>
    <t>http://www.flipkart.com/samsung-galaxy-s6/p/itme5z4aypvtrxmy?pid=MOBE5Z49HE46PNVF&amp;al=VBGoePRhE4CA5TTui8ZEecldugMWZuE7Qdj0IGOOVqtgqGfjIE1nC2vxPUC%2BObl1ctZNllAxpB0%3D&amp;ref=L%3A-6031201455304651069&amp;srno=p_1&amp;otracker=from-search</t>
  </si>
  <si>
    <t>14.03.2015</t>
  </si>
  <si>
    <t>White / Black / Blue / Gold</t>
  </si>
  <si>
    <t>Stereo headset, Travel Adaptor, Data Cable, Handset</t>
  </si>
  <si>
    <t>1/2.6" sensor size, 1.12 µm pixel size, geo-tagging, touch focus, face detection, Auto HDR, panorama</t>
  </si>
  <si>
    <t>Wi-Fi 802.11 a/b/g/n/ac, dual-band, Wi-Fi Direct, hotspot</t>
  </si>
  <si>
    <t>GPS / A-GPS / A-GLONASS / BeiDou</t>
  </si>
  <si>
    <t>Mali-T760MP8</t>
  </si>
  <si>
    <t>Exynos 7420 Octa</t>
  </si>
  <si>
    <t>http://i.imgur.com/7ydNVfk.jpg</t>
  </si>
  <si>
    <t>galaxy s6, s6</t>
  </si>
  <si>
    <t>The Samsung Galaxy S6 represents a new range of smartphones from the leading Android giant in order to stay atop. It runs on the latest Android 5.0 L platform and boasts of 64-bit processor and beastly 3GB RAM. It also has the cameras to woo any photo freak. It shows off a new metallic design which is a treat to watch and hold. Recently launched Samsung Galaxy S7, the next flagship from Samsung under 50K.</t>
  </si>
  <si>
    <t>Moto x Force</t>
  </si>
  <si>
    <t>http://www.amazon.in/Moto-X-Force-Black-64GB/dp/B01A8DQS3G/ref=sr_1_1?s=electronics&amp;ie=UTF8&amp;qid=1466504612&amp;sr=1-1&amp;keywords=Moto+x+Force</t>
  </si>
  <si>
    <t>5.1.1</t>
  </si>
  <si>
    <t>Android5.1.1Lollipop</t>
  </si>
  <si>
    <t>MP3 / AAC+ / WAV / Flac</t>
  </si>
  <si>
    <t>Unique and Rugged look
 Shatterproof
 Shatterproof
 Great for games and graphics
 Attentive Display, keeps the screen as long as the user is looking at it
 Fast Charging</t>
  </si>
  <si>
    <t>Price
 Pictures shot in lowlight are dull
 Single-SIM capability</t>
  </si>
  <si>
    <t>http://www.amazon.in/Moto-X-Force-Black-32GB/dp/B01A8DQSW2?tag=buysmaartcom-21</t>
  </si>
  <si>
    <t>08.02.2016</t>
  </si>
  <si>
    <t>Black, Grey, White</t>
  </si>
  <si>
    <t>Handset, Product User Guide, Battery, Turbo Charger, Headset</t>
  </si>
  <si>
    <t>AF Phase Detection, Auto Flash, Continuos Shooting, Exposure compensation, Face detection, Geo tagging, High Dynamic Range mode (HDR), ISO control, Touch to focus, White balance presets</t>
  </si>
  <si>
    <t>Shatterproof</t>
  </si>
  <si>
    <t>Qualcomm Adreno 430</t>
  </si>
  <si>
    <t>Qualcomm Snapdragon 810</t>
  </si>
  <si>
    <t>http://i.imgur.com/Dhbagtn.jpg</t>
  </si>
  <si>
    <t>x force</t>
  </si>
  <si>
    <t>The Motorola DROID Turbo 2 is a Flagship phone which comes with all the bells and whistles. The phone is ideal for gaming and is a delight for the camera lovers too, but the main USP of the device is its Shatterproof feature which gives you the peace of mind from accidental and free fall damages.</t>
  </si>
  <si>
    <t>iPhone SE</t>
  </si>
  <si>
    <t>http://www.amazon.in/Apple-iPhone-SE-Rose-Gold/dp/B01DXTT064/ref=sr_1_1?s=electronics&amp;ie=UTF8&amp;qid=1466504684&amp;sr=1-1&amp;keywords=iPhone+SE</t>
  </si>
  <si>
    <t>iOS9</t>
  </si>
  <si>
    <t>AAC (Advanced Audio Coding) / eAAC+ / aacPlus v2 / HE-AAC v2 / M4A (MPEG-4 Audio, .m4a) / MP3 (MPEG-2 Audio Layer II, .mp3) / WAV (Waveform Audio File Format, .wav, .wave) / Apple Lossless / AAX+ / AAX</t>
  </si>
  <si>
    <t xml:space="preserve"> Great design.
A9 chip, which provides the same powerful process and graphic performance.
2G of RAM make this phone future-proof.
Great 12MP rear camera.
4K video camera for taking of super crisp high definition videos.
Great battery life.
Apple Pay support
Retina Flash</t>
  </si>
  <si>
    <t>1.2MP FaceTime camera.
No 3D Touch support.
Old version of Touch ID.
Thick bezels around the screen.
Too small display .
No OIS (optical image stabilization).
Middle cycle release means that in a few months there will be another iPhone.</t>
  </si>
  <si>
    <t>3GPP (3rd Generation Partnership Project, .3gp) / H.263 / H.264 / MPEG-4 Part 10 / AVC video / H.265 / MPEG-H Part 2 / HEVC / QuickTime (.mov, .qt) / MPEG-4</t>
  </si>
  <si>
    <t>http://www.flipkart.com/apple-iphone-se/p/itmehgsbfs6pfqjv?pid=MOBEHGSBJTRTFYRU&amp;affid=marketing40</t>
  </si>
  <si>
    <t>01.04.2016</t>
  </si>
  <si>
    <t>Space Gray, Silver, Gold, Rose Gold</t>
  </si>
  <si>
    <t>Handset, Apple EarPods with Remote and Mic, Lightning to USB Cable, USB Power Adapter, Documentation</t>
  </si>
  <si>
    <t>Autofocus , Continuous shooting , Digital zoom , Digital image stabilization , Geotagging , Panorama , HDR , Touch focus , Face detection , Exposure compensation , Self-timer</t>
  </si>
  <si>
    <t>640 x 1136</t>
  </si>
  <si>
    <t>Capacitive / Multi-touch / Scratch resistant / Retina HD display / 800:1 contrast ratio / 500 cd/m² / Full sRGB standard / Oleophobic (lipophobic) coating / LED-backlit</t>
  </si>
  <si>
    <t>Nano</t>
  </si>
  <si>
    <t>PowerVR GT7600</t>
  </si>
  <si>
    <t>Apple A9</t>
  </si>
  <si>
    <t>Dual Core</t>
  </si>
  <si>
    <t>http://i.imgur.com/vGFlOVU.jpg</t>
  </si>
  <si>
    <t>The iPhone SE is targeted to the users who would still like to go with a smaller version of the Apple's newiPhone 6-series smartphones. If you have liked the previous iPhone 5-series smartphones and want to enjoy the same goodness again with upgraded features, this one worth your attention.</t>
  </si>
  <si>
    <t>Google Nexus 5X</t>
  </si>
  <si>
    <t>http://www.amazon.in/LG-Nexus-LG-H791-16GB-Carbon/dp/B015ML0Y7U/ref=sr_1_1?s=electronics&amp;ie=UTF8&amp;qid=1466504732&amp;sr=1-1&amp;keywords=Google+Nexus+5X</t>
  </si>
  <si>
    <t>MP3, WAV</t>
  </si>
  <si>
    <t>Fingerprint sensor /Android Sensor Hub / Accelerometer / Gyroscope / Barometer / Proximity sensor / Ambient light sensor / Hall senso</t>
  </si>
  <si>
    <t>Awesome rear camera quality. 
 OTG Cable is supported (Type-C). 
 NFC is supported. 
 Best stock Android Experience. 
 Quick responding fingerprints Sensor</t>
  </si>
  <si>
    <t>The biggest downside of the Nexus 5X is not having Expendable memory. 
 There are only two ROM variants 16/32 GB available in the market. 
 Wireless charging is not supported. 
 It doesn’t have OIS (optical image stabilization). 
 No default FM. 
 The Battery is Non Removable</t>
  </si>
  <si>
    <t>h.264, mp4</t>
  </si>
  <si>
    <t>http://www.amazon.in/LG-Nexus-LG-H791-32GB-Carbon/dp/B015ML17EE/ref=sr_1_1?ie=UTF8&amp;qid=1465565128&amp;sr=8-1&amp;keywords=google+nexus+5x</t>
  </si>
  <si>
    <t>Carbon / Quartz / Ice</t>
  </si>
  <si>
    <t>1/2.3' sensor size, 1.55Âµm pixel size, geo-tagging, touch focus, face detection, HDR, panorama</t>
  </si>
  <si>
    <t>v4.2, A2DP</t>
  </si>
  <si>
    <t>v2.0</t>
  </si>
  <si>
    <t>http://i.imgur.com/PfDxlTf.jpg</t>
  </si>
  <si>
    <t>The Google Nexus 5 2015 redefines the Nexus experience with a great combo of hardware and software. While the robust configuration offers a never-before performance, the Android Marshmallow makes the device even more useful and efficient. Add to it, a great rear camera and connectivity options, and you have a dream device in your hand, the Google Nexus 5 2015.</t>
  </si>
  <si>
    <t>Apple iPhone 6</t>
  </si>
  <si>
    <t>http://www.amazon.in/Apple-iPhone-Space-Grey-64GB/dp/B00O4WTX2G/ref=sr_1_3?s=electronics&amp;ie=UTF8&amp;qid=1466504745&amp;sr=1-3&amp;keywords=Apple+iPhone+6</t>
  </si>
  <si>
    <t>iOS8</t>
  </si>
  <si>
    <t>AAC (Advanced Audio Coding), eAAC+ / aacPlus v2 / HE-AAC v2, M4A (MPEG-4 Audio, .m4a), MP3 (MPEG-2 Audio Layer II, .mp3), WAV (Waveform Audio File Format, .wav, .wave), Apple Lossless, AAX+, AAX</t>
  </si>
  <si>
    <t>Available in 16/64/and 128GB
 Screen size
 Metal body and great design
 Fast processing speed
 Responsive Touch Screen</t>
  </si>
  <si>
    <t>Price
 Protruding camera lens</t>
  </si>
  <si>
    <t>3GPP (3rd Generation Partnership Project, .3gp), H.263, H.264 / MPEG-4 Part 10 / AVC video, H.265 / MPEG-H Part 2 / HEVC, QuickTime (.mov, .qt), MPEG-4</t>
  </si>
  <si>
    <t>http://www.flipkart.com/apple-iphone-6/p/itme8dvfeuxxbm4r?pid=MOBEYHZ2YAXZMF2J&amp;al=%2Fd23Zv4hYLn2vziNsU9GSsldugMWZuE7Qdj0IGOOVqsijtH3SF130epoeQMbJLmt21QvgrUHmds%3D&amp;ref=L%3A854068946197759879&amp;srno=p_6&amp;otracker=from-search</t>
  </si>
  <si>
    <t>22.9.2014</t>
  </si>
  <si>
    <t>Gold / Gray / Silver</t>
  </si>
  <si>
    <t>Handset, Lightening Charger, Quick Start Guide, Data Cable, Headphone</t>
  </si>
  <si>
    <t>iSight Camera, 1.5 Pixels, Auto Focus, Focus Pixels, f/2.2 Aperture, True Tone Flash, Five-element Lens, Hybrid IR Filter, Backside Illumination Sensor, Sapphire Crystal Lens Cover, Auto Image Stabilisation, Auto HDR for Photos, Improved Face Detection, Exposure Control, Panorama (Upto 43 MP), Burst Mode, Tap to Focus, Photo Geo-tagging, Timer Mode, Slow-motion Video: Shoot Video at 120 fps, Time-lapse Video, Cinematic Video Stabilisation, Continuous Auto Focus Video, Take Still Photos While Recording Video, Zoom - 3x, Video Geo-tagging</t>
  </si>
  <si>
    <t>Wi-Fi 802.11 a/b/g/n/ac, dual-band, hotspot</t>
  </si>
  <si>
    <t>1334 x 750</t>
  </si>
  <si>
    <t>Ion-strengthened glass</t>
  </si>
  <si>
    <t>microUSB v2.0, reversible connector</t>
  </si>
  <si>
    <t>PowerVR GX6450</t>
  </si>
  <si>
    <t>Apple A8</t>
  </si>
  <si>
    <t>http://i.imgur.com/glvLNp1.jpg</t>
  </si>
  <si>
    <t>iphone6, iphone 6</t>
  </si>
  <si>
    <t>Apple beats the expectation with every launch and the new iPhone 6 is not an exception. It comes with the latest version of iOS, and a powerful processor. The HD screen offers lovely visuals, while the camera quality has been boosted quite a bit with the addition of new features. A nicely curved body with anodised aluminum casing gives it a premium look. The new iPhone 6 is a phone for people who value perfection.</t>
  </si>
  <si>
    <t>Apple iPhone 6 16GB</t>
  </si>
  <si>
    <t>http://www.amazon.in/Apple-iPhone-6-Silver-16GB/dp/B00O4WTJKW/ref=sr_1_2?s=electronics&amp;ie=UTF8&amp;qid=1466504745&amp;sr=1-2&amp;keywords=Apple+iPhone+6</t>
  </si>
  <si>
    <t>Proximity / Light / Accelerometer / Compass / Gyroscope / Barometer / Fingerprint</t>
  </si>
  <si>
    <t>Available in 16/64/and 128GB
 Screen size
 Screen size
 Metal body and great design
 Fast processing speed
 Responsive Touch Screen</t>
  </si>
  <si>
    <t>Price
 Protruding camera lens
 Nothing else</t>
  </si>
  <si>
    <t>http://www.flipkart.com/apple-iphone-6/p/itme8dvfeuxxbm4r?pid=MOBEYHZ2YAXZMF2J&amp;affid=sales91mob&amp;affExtParam1=DTBX&amp;affExtParam2=1503576437!detail-box!18815!553!G!-T!1464088867</t>
  </si>
  <si>
    <t>Space Gray, Silver, Gold</t>
  </si>
  <si>
    <t>1/3" sensor size, 1.5 µm pixel size, touch focus, geo-tagging, face/smile detection, HDR (photo/panorama)</t>
  </si>
  <si>
    <t>http://i.imgur.com/xMzFXai.jpg</t>
  </si>
  <si>
    <t>HTC</t>
  </si>
  <si>
    <t>One M9+</t>
  </si>
  <si>
    <t>http://www.amazon.in/HTC-One-M9-Gold-Silver/dp/B00XIFNV5A/ref=sr_1_2?s=electronics&amp;ie=UTF8&amp;qid=1466504792&amp;sr=1-2&amp;keywords=htc+one+m9+plus</t>
  </si>
  <si>
    <t>AAC (Advanced Audio Coding), AMR / AMR-NB / GSM-AMR (Adaptive Multi-Rate, .amr, .3ga), aptX / apt-X, eAAC+ / aacPlus v2 / HE-AAC v2, FLAC (Free Lossless Audio Codec, .flac), M4A (MPEG-4 Audio, .m4a), MIDI, MP3 (MPEG-2 Audio Layer II, .mp3), OGG (.ogg, .ogv, .oga, .ogx, .spx, .opus), WMA (Windows Media Audio, .wma), WAV (Waveform Audio File Format, .wav, .wave)</t>
  </si>
  <si>
    <t xml:space="preserve"> 3 GB RAM good enough to handle all your RAM hungry apps
Superior graphics and gaming experience
Primary camera shoots great high quality pictures
Great selfies with a front UltraPixel camera
Stunning 5.2-inch UHD 2K display
Corning Gorilla Glass protection</t>
  </si>
  <si>
    <t>The battery is not user replaceable
Very expensive
Bulky</t>
  </si>
  <si>
    <t>3GPP (3rd Generation Partnership Project, .3gp), 3GPP2 (3rd Generation Partnership Project 2, .3g2), AVI (Audio Video Interleaved, .avi), DivX (.avi, .divx, .mkv), H.263, H.264 / MPEG-4 Part 10 / AVC video, MPEG-4, WMV (Windows Media Video, .wmv), Xvid</t>
  </si>
  <si>
    <t>http://www.flipkart.com/htc-one-m9/p/itme74myquqma72z?semcmpid=sem_3856208402_mobilesnew_goog&amp;tgi=sem,1,G,3856208402,g,search,,81845783221,1t1,b,%2Bone%20%2Bm9%2B%20%2Bprice,c,,,,,,46600,&amp;gclid=Cj0KEQjwyum6BRDQ-9jU4PSVxf8BEiQAu1AHqhpf3IaoK_5fANklDc_D1lGE0L1HY1RbD7wIAUMgE5gaApON8P8HAQ</t>
  </si>
  <si>
    <t>03.03.2015</t>
  </si>
  <si>
    <t>Gray / Gold / Silver</t>
  </si>
  <si>
    <t>1/2.4" sensor size, 1.2 Âµm pixel size, geo-tagging, touch focus, face/smile detection, HDR, panorama</t>
  </si>
  <si>
    <t>-v4.1, A2DP, aptX</t>
  </si>
  <si>
    <t>802.11a / b / g / n / ac</t>
  </si>
  <si>
    <t>Super LCD 3</t>
  </si>
  <si>
    <t>octa core</t>
  </si>
  <si>
    <t>http://i.imgur.com/VqwjjRt.jpg</t>
  </si>
  <si>
    <t>The HTC One M9 Plus is a premium flagship smartphone oozing with brilliance in every department. It's intriguing in terms of looks and mighty in terms of performance. Go for this if you are high on budget.</t>
  </si>
  <si>
    <t>g3</t>
  </si>
  <si>
    <t>http://www.amazon.in/LG-G3-Silk-White-32GB/dp/B00KMUKYAY/ref=sr_1_3?s=electronics&amp;ie=UTF8&amp;qid=1466504808&amp;sr=1-3&amp;keywords=lg+g3</t>
  </si>
  <si>
    <t>AAC (Advanced Audio Coding), AAC+ / aacPlus / HE-AAC v1, AMR / AMR-NB / GSM-AMR (Adaptive Multi-Rate, .amr, .3ga), aptX / apt-X, eAAC+ / aacPlus v2 / HE-AAC v2, FLAC (Free Lossless Audio Codec, .flac), MIDI, MP3 (MPEG-2 Audio Layer II, .mp3), WMA (Windows Media Audio, .wma), WAV (Waveform Audio File Format, .wav, .wave)</t>
  </si>
  <si>
    <t>Proximity / Light / Accelerometer / Compass / Gyroscope / Hall</t>
  </si>
  <si>
    <t xml:space="preserve"> Amazing 5.5 inch QHD Display.
Camera of 13 MP with laser auto focus.
Front camera is upgraded and it is much better now.
Battery can last for a really long time.
LG G3 has Qualcomm Snapdragon 801 quad core processor at 2.5GHz and Adreno 330 graphics.
Incredible resolutions of 2560 x 1440 pixels.</t>
  </si>
  <si>
    <t>The Minimum Brightness of the LG G3 is too bright. At night you will not get appropriate lighting, therefore it will mess with your eye and may cause eye straining problem.
The LG G3 lacks Camera Options.
Battery life is lower than expected</t>
  </si>
  <si>
    <t>DivX (.avi, .divx, .mkv), H.263, H.264 / MPEG-4 Part 10 / AVC video, MP4 (MPEG-4 Part 14, .mp4, .m4a, .m4p, .m4b, .m4r, .m4v), MPEG-4, WMV (Windows Media Video, .wmv), Xvid</t>
  </si>
  <si>
    <t>http://www.amazon.in/LG-G3-D855-Titan-32GB/dp/B00KMUL5HA/ref=sr_1_1?ie=UTF8&amp;qid=1465565451&amp;sr=8-1&amp;keywords=lg+g3</t>
  </si>
  <si>
    <t>21.07.2012</t>
  </si>
  <si>
    <t>Red / Violet / Gold / White / Black</t>
  </si>
  <si>
    <t>Handset, Battery, Charger, Data Cable, Headset and User Guide</t>
  </si>
  <si>
    <t>-1/3" sensor size, 1.12 Âµm pixel size, geo-tagging, touch focus, face/smile detection, panorama, HDR</t>
  </si>
  <si>
    <t>v4.0, A2DP, LE, aptX</t>
  </si>
  <si>
    <t>802.11 a/b/g/n/ac, dual-band, Wi-Fi Direct, DLNA, hotspot</t>
  </si>
  <si>
    <t>Micro Sim</t>
  </si>
  <si>
    <t>Li-io</t>
  </si>
  <si>
    <t>http://i.imgur.com/qgmvQVe.jpg</t>
  </si>
  <si>
    <t>The LG G3 is definitely the Magnum opus of the company, and it has huge expectations from it. Featuring almost best of hardware, along with the latest software, The G3 is definitely a strong contender if you are looking for the absolute best and don't want to compromise in any way.</t>
  </si>
  <si>
    <t>xperia Z5 dual</t>
  </si>
  <si>
    <t>http://www.amazon.in/Sony-Xperia-Z5-Dual-Graphite/dp/B016IH5XN2/ref=sr_1_1?s=electronics&amp;ie=UTF8&amp;qid=1466504829&amp;sr=1-1&amp;keywords=xperia+Z5+dual</t>
  </si>
  <si>
    <t>AAC (Advanced Audio Coding), AAC+ / aacPlus / HE-AAC v1, AMR / AMR-NB / GSM-AMR (Adaptive Multi-Rate, .amr, .3ga), AMR-WB (Adaptive Multi-Rate Wideband, .awb), aptX / apt-X, eAAC+ / aacPlus v2 / HE-AAC v2, FLAC (Free Lossless Audio Codec, .flac), M4A (MPEG-4 Audio, .m4a), MIDI, MP3 (MPEG-2 Audio Layer II, .mp3), OGG (.ogg, .ogv, .oga, .ogx, .spx, .opus), WMA (Windows Media Audio, .wma), WAV (Waveform Audio File Format, .wav, .wave), ALAC, Opus, DSD, LDAC</t>
  </si>
  <si>
    <t>Proximity / Light / Accelerometer / Compass / Gyroscope / Barometer / Geomagnetic / Fingerprint</t>
  </si>
  <si>
    <t xml:space="preserve"> Lots of RAM for apps and 3D games
Smooth gaming experience
Primary Camera shoots Awesome high quality pics
4K video recording
Good Selfies with front camera
Big full HD Triluminos Sharp display
Scratch, water, and dust resistant
</t>
  </si>
  <si>
    <t>LCD display no AMOLED
The battery is not user replaceable
Expensive</t>
  </si>
  <si>
    <t>3GPP (3rd Generation Partnership Project, .3gp), AVI (Audio Video Interleaved, .avi), DivX (.avi, .divx, .mkv), H.263, H.264 / MPEG-4 Part 10 / AVC video, H.265 / MPEG-H Part 2 / HEVC, MKV (Matroska Multimedia Container, .mkv .mk3d .mka .mks), MP4 (MPEG-4 Part 14, .mp4, .m4a, .m4p, .m4b, .m4r, .m4v), MPEG-4, VP8, VP9, Xvid</t>
  </si>
  <si>
    <t>http://www.amazon.in/Sony-Xperia-Z5-Dual-Graphite/dp/B016IH5XN2/ref=sr_1_3?ie=UTF8&amp;qid=1465565520&amp;sr=8-3&amp;keywords=xperia+z5+dual</t>
  </si>
  <si>
    <t>23.10.2015</t>
  </si>
  <si>
    <t>Black / White / Gold / Green</t>
  </si>
  <si>
    <t>Handset, Charger, Headset, User Manual and Warranty Card</t>
  </si>
  <si>
    <t>1/2.3" sensor size, geo-tagging, touch focus, face detection, HDR, panorama</t>
  </si>
  <si>
    <t>802.11 a/b/g/n</t>
  </si>
  <si>
    <t>Triluminos display - X-Reality Engine</t>
  </si>
  <si>
    <t>Octa Core</t>
  </si>
  <si>
    <t>http://i.imgur.com/XoKuYcm.jpg</t>
  </si>
  <si>
    <t xml:space="preserve">The Sony Xperia Z5 Dual is a premium smartphone, every bit of which is designed to match perfection. The design is stunning, configuration is powerful enough to handle anything, and the built-in fingerprint scanner provides additional security. If you were waiting for a perfect smartphone to arrive, you can certainly consider this one. </t>
  </si>
  <si>
    <t>Galaxy S6 Edge</t>
  </si>
  <si>
    <t>http://www.amazon.in/Samsung-Galaxy-Edge-Gold-Platinum/dp/B00UTGZ0GO/ref=sr_1_1?s=electronics&amp;ie=UTF8&amp;qid=1466504854&amp;sr=1-1&amp;keywords=Galaxy+S6+Edge</t>
  </si>
  <si>
    <t>Fingerprint, accelerometer, gyro, proximity, compass, barometer, heart rate, SpO2</t>
  </si>
  <si>
    <t xml:space="preserve"> 16 MP camera is amazing.
Protected with Corning Gorilla Glass 4.
Fingerprint sensor (PayPal certified).
NFC is supported.
It is very scratch resistant especially on the glass back and front.</t>
  </si>
  <si>
    <t>No microSD slot for storage expansion
Smudgetastic glass bodywork
Non-removable battery
Tricky to hold</t>
  </si>
  <si>
    <t>http://www.amazon.in/Samsung-Galaxy-Edge-Gold-Platinum/dp/B00UTGZ0GO/ref=sr_1_1?s=electronics&amp;ie=UTF8&amp;qid=1465473393&amp;sr=1-1&amp;keywords=Galaxy+S6+Edge</t>
  </si>
  <si>
    <t>13.04.2015</t>
  </si>
  <si>
    <t>White Pearl, Black Sapphire, Gold Platinum, Green Emerald</t>
  </si>
  <si>
    <t>Handset, Charger and User Mannual</t>
  </si>
  <si>
    <t>f /1.9</t>
  </si>
  <si>
    <t>1/2.6" sensor size, 1.12 µm pixel size, geo-tagging, touch focus, face detection, Auto HDR, panoram</t>
  </si>
  <si>
    <t>Corning Gorilla Glass 4 / Dual Edge display</t>
  </si>
  <si>
    <t>http://i.imgur.com/4rTFGBQ.jpg</t>
  </si>
  <si>
    <t>Galaxy S6 Edge, s6 edge, s6edge, samsung galaxy s6 edge,samsung galaxys6edge</t>
  </si>
  <si>
    <t>The Samsung Galaxy S6 Edge comes with an eye popping display with curves on both sides to provide greater functionality. Just like flagship smartphones, it packs high quality components. But what steals the show is the massive improvement in its design.</t>
  </si>
  <si>
    <t>Zenfone Zoom</t>
  </si>
  <si>
    <t>http://www.amazon.in/ASUS-ZenFone-Unlocked-Cellphone-Black/dp/B01BD8EZT4/ref=sr_1_cc_1?s=aps&amp;ie=UTF8&amp;qid=1466504866&amp;sr=1-1-catcorr&amp;keywords=Zenfone+Zoom</t>
  </si>
  <si>
    <t xml:space="preserve"> Lots of RAM for apps and 3D games
Smooth gaming experience
Primary Camera shoots Awesome high quality pics up to 52MP
Great Selfies with front camera
Big full HD IPS Sharp display
Gorilla Glass screen protection</t>
  </si>
  <si>
    <t>No FM Radio
Thick in the center and a bit bulky
The battery is not user replaceable</t>
  </si>
  <si>
    <t>http://www.amazon.in/ASUS-ZenFone-Unlocked-Cellphone-Black/dp/B01BD8EZT4/ref=sr_1_2?ie=UTF8&amp;qid=1465565365&amp;sr=8-2&amp;keywords=Zenfone+Zoom</t>
  </si>
  <si>
    <t>10.02.2016</t>
  </si>
  <si>
    <t>f/2.7</t>
  </si>
  <si>
    <t>dual</t>
  </si>
  <si>
    <t>PowerVR G6430 MP4</t>
  </si>
  <si>
    <t>Intel Atom Z3580</t>
  </si>
  <si>
    <t>http://i.imgur.com/vb8vaOz.jpg</t>
  </si>
  <si>
    <t>The ASUS Zenfone Zoom ZX550, as the name indicates, has been designed specifically for high-end photography. It boasts of 13MP camera with laser autofocus and 3X optical zoom. This premium phablet comes with exceptional features in every department.</t>
  </si>
  <si>
    <t>Apple iPhone 6s</t>
  </si>
  <si>
    <t>http://www.amazon.in/Apple-iPhone-6s-Rose-Gold/dp/B016QBTFZC/ref=sr_1_1?s=electronics&amp;ie=UTF8&amp;qid=1466504884&amp;sr=1-1&amp;keywords=Apple+iPhone+6s</t>
  </si>
  <si>
    <t>MP3 / WAV / AAX+ / AIFF</t>
  </si>
  <si>
    <t>New 12MP camera
 3D touch
 3D touch
 5MP front camera
 Great display
 Sleeker and thinner design</t>
  </si>
  <si>
    <t>Base version is still 16GB
 No wireless charging
 No expandable memory</t>
  </si>
  <si>
    <t>http://www.flipkart.com/apple-iphone-6s/p/itmebysgupjepunx?pid=MOBEBY3VRK2MSPMQ&amp;al=UZg3ykjhtxn%2BhkW%2Fc9iuCMldugMWZuE7Qdj0IGOOVqurJXe6TYWGqcbkMisjr4OBMJDWtKS0FlA%3D&amp;ref=L%3A-19554034914473802&amp;srno=p_1&amp;findingMethod=Search&amp;otracker=start</t>
  </si>
  <si>
    <t>16.10.2015</t>
  </si>
  <si>
    <t>Handset, Apple EarPods with Remote and Mic, Lightning to USB Cable, USB Power Adapter, SIM Slot Remover Tool</t>
  </si>
  <si>
    <t>Digital Zoom, Digital image stabilization, Face detection, Simultaneous HD video and image recording, Smile detection, Touch to focus, Continuos Shooting, High Dynamic Range mode (HDR), Burst mode</t>
  </si>
  <si>
    <t>750 x 1334</t>
  </si>
  <si>
    <t>LED-backlit IPS LCD</t>
  </si>
  <si>
    <t>on-strengthened glass, oleophobic coating</t>
  </si>
  <si>
    <t>PowerVR GT7600 (six-core graphics)</t>
  </si>
  <si>
    <t>http://i.imgur.com/86oF94M.jpg</t>
  </si>
  <si>
    <t>iphone 6s</t>
  </si>
  <si>
    <t>The premium phone comes at a premium price tag. With a decent performing configuration, dazzling looks, wide arrayed connectivity and a bag full of patented features, the flagship device is a good buy. If you have liked the previous iPhone 5-series smartphones, iPhone SE worth your attention.</t>
  </si>
  <si>
    <t>Apple iPhone 6 64GB</t>
  </si>
  <si>
    <t>http://www.amazon.in/Apple-iPhone-6s-Space-Grey/dp/B016QBTJWQ/ref=sr_1_2?s=electronics&amp;ie=UTF8&amp;qid=1466504884&amp;sr=1-2&amp;keywords=Apple+iPhone+6s</t>
  </si>
  <si>
    <t>http://www.flipkart.com/apple-iphone-6/p/itme8ra6fzzme5sz?pid=MOBEYHZ2VSVKHAZH&amp;al=9HG0bUCOkGMkz2rLwCi%2B7cldugMWZuE7Qdj0IGOOVqtKNoic2WB%2BL0huag3Wqqgl1sTiQd0puB8%3D&amp;ref=L%3A-6870355236113857964&amp;srno=p_1&amp;otracker=from-search</t>
  </si>
  <si>
    <t>http://i.imgur.com/78zFoDC.jpg</t>
  </si>
  <si>
    <t>iphone 6, iphone 6 64gb,</t>
  </si>
  <si>
    <t>If perfection is your sole requirement and money is not a barrier for you, the Apple iPhone 6 64GB is worth considering. It brings all the latest new technologies under one hood to offer the best experience possible. It has upgraded the processor to offer faster response by consuming lesser energy. It is slim, stylish and flaunts excellent cameras.</t>
  </si>
  <si>
    <t>Samsung galaxy S7</t>
  </si>
  <si>
    <t>http://www.amazon.in/Samsung-Galaxy-J7-SM-J700F-Gold/dp/B014DYVWWS/ref=sr_1_2?s=electronics&amp;ie=UTF8&amp;qid=1466505016&amp;sr=1-2&amp;keywords=Samsung+galaxy+S7</t>
  </si>
  <si>
    <t>AAC (Advanced Audio Coding) / AAC+ / aacPlus / HE-AAC v1 / AMR / AMR-NB / GSM-AMR (Adaptive Multi-Rate, .amr, .3ga) / AMR-WB (Adaptive Multi-Rate Wideband, .awb) / aptX / apt-X / eAAC+ / aacPlus v2 / HE-AAC v2 / FLAC (Free Lossless Audio Codec, .flac) / M4A (MPEG-4 Audio, .m4a) / MIDI / MP3 (MPEG-2 Audio Layer II, .mp3) / OGG (.ogg, .ogv, .oga, .ogx, .spx, .opus) / WMA (Windows Media Audio, .wma) / WAV (Waveform Audio File Format, .wav, .wave) / XMF</t>
  </si>
  <si>
    <t>Amazing camera
 Wireless charging and Fast charging support
 Micro SD expansion up to 200 GB
 Big Batteries
 Always on display
 Fingerprint sensor
 Great display
 Premium Build
 Water-proof and Dust-proof
 Hybrid SIM slot</t>
  </si>
  <si>
    <t>Unchanged design
 No USB Type-C
 Non-removable battery</t>
  </si>
  <si>
    <t>3GPP (3rd Generation Partnership Project, .3gp) / 3GPP2 (3rd Generation Partnership Project 2, .3g2) / AVI (Audio Video Interleaved, .avi) / DivX (.avi, .divx, .mkv) / Flash Video (.flv, .f4v, .f4p, .f4a, .f4b) / H.263 / H.264 / MPEG-4 Part 10 / AVC video / MKV (Matroska Multimedia Container, .mkv .mk3d .mka .mks) / MP4 (MPEG-4 Part 14, .mp4, .m4a, .m4p, .m4b, .m4r, .m4v) / WebM / WMV (Windows Media Video, .wmv) / Xvid / ASF</t>
  </si>
  <si>
    <t>http://www.flipkart.com/samsung-galaxy-s7/p/itmehgj9xtbrfpuf?pid=MOBEGFZPKXDMDBJ2&amp;al=Fetwtp4ZlEvJt0cwz3Os6sldugMWZuE7Qdj0IGOOVqvLPPlsxqZUpjYdrs6PcxpSvNakqTWqjdo%3D&amp;ref=L%3A6877765101641941754&amp;srno=p_1&amp;otracker=from-search</t>
  </si>
  <si>
    <t>18.3.2016</t>
  </si>
  <si>
    <t>Black, White, Gold, Silver, Pink Gold</t>
  </si>
  <si>
    <t>Handset, Data Cable, Travel Adaptor, Ejection Pin, Stereo Headset, USB Connector</t>
  </si>
  <si>
    <t>f/1.7</t>
  </si>
  <si>
    <t>1/2.6" sensor size, 1.4 µm pixel size, geo-tagging, simultaneous 4K video and 9MP image recording, touch focus, face/smile detection, Auto HDR, panorama</t>
  </si>
  <si>
    <t>Super AMOLED capacitive touchscreen</t>
  </si>
  <si>
    <t>Adreno 530, Mali-T880 MP12</t>
  </si>
  <si>
    <t>Exynos 8 Octa 8890</t>
  </si>
  <si>
    <t>http://i.imgur.com/SGtw6y9.jpg</t>
  </si>
  <si>
    <t>galaxy s7, s7</t>
  </si>
  <si>
    <t>The Samsung Galaxy S7 clearly justifies its price with robust configuration, great camera and plethora of special features. The 4G phone is ideal for consumers who prefer premium and branded phones that have host of features to meet their high expectations. To sum up, if budget isn't a constraint then this is the device you would love to flaunt.</t>
  </si>
  <si>
    <t>Apple iPhone 6s 16GB</t>
  </si>
  <si>
    <t>http://www.amazon.in/Apple-iPhone-6s-Gold-16GB/dp/B016QBTCMS/ref=sr_1_1?s=electronics&amp;ie=UTF8&amp;qid=1466505034&amp;sr=1-1&amp;keywords=Apple+iPhone+6s+16GB</t>
  </si>
  <si>
    <t>MP3 / WAV / AAX+ / AIFF / Apple Lossless player</t>
  </si>
  <si>
    <t>Accelerometer / Barometer / Compass / Fingerprint ID / Gyroscope / Light sensor / Proximity sensor</t>
  </si>
  <si>
    <t>http://www.flipkart.com/apple-iphone-6s/p/itmebysgupjepunx?pid=MOBEBY3VRK2MSPMQ&amp;al=9HG0bUCOkGOrdx6eLe9ShcldugMWZuE7Qdj0IGOOVqurJXe6TYWGqcbkMisjr4OBMJDWtKS0FlA%3D&amp;ref=L%3A-8779648499561838133&amp;srno=p_1&amp;otracker=from-search</t>
  </si>
  <si>
    <t>25.09.2016</t>
  </si>
  <si>
    <t>1/3" sensor size, 1.22 µm pixel size, geo-tagging, simultaneous 4K video and 8MP image recording, touch focus, face/smile detection, HDR (photo/panorama)</t>
  </si>
  <si>
    <t>http://i.imgur.com/eiMUNOV.jpg</t>
  </si>
  <si>
    <t>iphone 6s plus</t>
  </si>
  <si>
    <t>Samsung Galaxy Note 5</t>
  </si>
  <si>
    <t>http://www.amazon.in/Samsung-Galaxy-Note-Titanium-Silver/dp/B01AQOIRPY/ref=sr_1_2?s=electronics&amp;ie=UTF8&amp;qid=1466505058&amp;sr=1-2&amp;keywords=Samsung+Galaxy+Note+5</t>
  </si>
  <si>
    <t>Integrated stylus.
 Can record videos in ultra HD mode.
 Screen is protected with Corning Gorilla Glass 4.
 Exynos 2.1 Ghz processor with 4GB RAM gives smooth performance.
 Stunning 16 MP camera with pretty fast shutter speed.</t>
  </si>
  <si>
    <t>Do not support Dual-SIM card.
 Out of 32GB of memory only 24GB is available for user.
 No expandable Memory/ SD memory.
 Battery is Non-removable.
 Battery is not sufficient for 5.7 inches Smartphone having 1440 x 2560 pixels resolutions.</t>
  </si>
  <si>
    <t>3GPP (3rd Generation Partnership Project, .3gp) / 3GPP2 (3rd Generation Partnership Project 2, .3g2) / AVI (Audio Video Interleaved, .avi) / Flash Video (.flv, .f4v, .f4p, .f4a, .f4b) / H.263 / H.264 / MPEG-4 Part 10 / AVC video / H.265 / MPEG-H Part 2 / HEVC / MKV (Matroska Multimedia Container, .mkv .mk3d .mka .mks) / MP4 (MPEG-4 Part 14, .mp4, .m4a, .m4p, .m4b, .m4r, .m4v) / VP9 / WebM / WMV (Windows Media Video, .wmv) /</t>
  </si>
  <si>
    <t>http://www.flipkart.com/samsung-galaxy-note-5/p/itmec4cxvwnz2zpx?pid=MOBEB893PU2JFTFF&amp;al=w76ZJCmqud%2FHicRLPbobr8ldugMWZuE7Qdj0IGOOVqsuQhjRtsC2wgs9JsFDwT7wpAQal93jw5g%3D&amp;ref=L%3A-6007702072036408960&amp;srno=p_2&amp;otracker=from-search</t>
  </si>
  <si>
    <t>18.01.2016</t>
  </si>
  <si>
    <t>Black / Gold / Silver</t>
  </si>
  <si>
    <t>Handset, Headset, Travel Adaptor, Data Cable, Ejector Pin</t>
  </si>
  <si>
    <t>Flash Support, Auto Focus, F1.9, OIS + VDIS for Video Stabilization, Live Broadcasting, Camera Filters, Zoom Support</t>
  </si>
  <si>
    <t>v4.2, A2DP, EDR, LE</t>
  </si>
  <si>
    <t>GPS / A-GPS / GLONASS / BeiDou</t>
  </si>
  <si>
    <t>ARM Mali-T760 MP8</t>
  </si>
  <si>
    <t>Samsung Exynos 7 Octa 7420</t>
  </si>
  <si>
    <t>http://i.imgur.com/DPYk2UD.jpg</t>
  </si>
  <si>
    <t>galaxy note 5, note 5, galaxy note5</t>
  </si>
  <si>
    <t>Samsung being one of the leading brands continues to be innovative with its product and with Galaxy Note 5 it has raised the bar. The smartphone ticks all the checkboxes of a powerful and elegant device, it scores high on processor and design and not to mention the unique 'S Pen' tool features. The device delivers an ultimate gaming experience and ensures multitasking is convenient. The phone is designed especially for those who love to make a statement with exorbitant gadgets and one must confess that Samsung does give them the opportunity to flaunt with Galaxy Note 5.</t>
  </si>
  <si>
    <t>xperia Z5 premium</t>
  </si>
  <si>
    <t>http://www.amazon.in/Sony-Xperia-Z5-Premium-Dual/dp/B016IH651Q/ref=sr_1_1?s=electronics&amp;ie=UTF8&amp;qid=1466505161&amp;sr=1-1&amp;keywords=xperia+Z5+premium</t>
  </si>
  <si>
    <t>Accelerometer / Barometer / Compass / Fingerprint ID / Gyroscope / Proximity sensor</t>
  </si>
  <si>
    <t xml:space="preserve"> Lots of RAM for apps and 3D games
Smooth gaming experience
Primary Camera shoots Awesome high quality pics
4K video recording
Good Selfies with front camera
Big 4K Triluminos very Sharp display
Scratch, water, and dust resistant</t>
  </si>
  <si>
    <t>http://www.amazon.in/Sony-Xperia-Z5-Premium-Dual/dp/B016IH651Q/ref=sr_1_3?ie=UTF8&amp;qid=1465565544&amp;sr=8-3&amp;keywords=sony+xperia+z5+premium</t>
  </si>
  <si>
    <t>30.10.2015</t>
  </si>
  <si>
    <t>Chrome / Black / Gold</t>
  </si>
  <si>
    <t>3840 x 2160</t>
  </si>
  <si>
    <t>Scratch-resistant glass, oleophobic coating</t>
  </si>
  <si>
    <t>quad core</t>
  </si>
  <si>
    <t>http://i.imgur.com/xvfjLms.jpg</t>
  </si>
  <si>
    <t xml:space="preserve">The Sony Xperia Z5 Premium is a high-end smartphone designed for ultra powerful and fast experience. Packed in a slim and attractive package, the phone sports a gorgeous display with a stunning configuration on the inside. The powerful rear shooter keeps it at par with a good digital camera. The phone is also dust-proof and water-proof. If budget isn't a constraint for you then this device is the one for you. </t>
  </si>
  <si>
    <t>BlacKBerry</t>
  </si>
  <si>
    <t>Priv</t>
  </si>
  <si>
    <t>http://www.amazon.in/BlackBerry-PRIV-Black/dp/B01B4KRAQQ/ref=sr_1_1?s=electronics&amp;ie=UTF8&amp;qid=1466505175&amp;sr=1-1&amp;keywords=Priv</t>
  </si>
  <si>
    <t>AAC (Advanced Audio Coding), AMR / AMR-NB / GSM-AMR (Adaptive Multi-Rate, .amr, .3ga), AMR-WB (Adaptive Multi-Rate Wideband, .awb), eAAC+ / aacPlus v2 / HE-AAC v2, FLAC (Free Lossless Audio Codec, .flac), M4A (MPEG-4 Audio, .m4a), MIDI, MP3 (MPEG-2 Audio Layer II, .mp3), OGG (.ogg, .ogv, .oga, .ogx, .spx, .opus), WMA (Windows Media Audio, .wma), WAV (Waveform Audio File Format, .wav, .wave)</t>
  </si>
  <si>
    <t xml:space="preserve"> premium 5.4-inch Quad HD (1440p) dual-curved-edge AMOLED display
SmartSlide
smartphone also features an 18-megapixel dual-LED-flash PDAF camera
hexa-core CPU + 3GB RAM processing</t>
  </si>
  <si>
    <t>This is 192 grams
Mediocre 2-megapixel selfie camera</t>
  </si>
  <si>
    <t>http://www.amazon.in/BlackBerry-PRIV-Black/dp/B01B4KRAQQ/ref=sr_1_1?ie=UTF8&amp;qid=1465565487&amp;sr=8-1&amp;keywords=priv</t>
  </si>
  <si>
    <t>Hexa Core</t>
  </si>
  <si>
    <t>http://i.imgur.com/WxsWpem.jpg</t>
  </si>
  <si>
    <t>Blackberry has been battling hard to compete with Android and IOS phones and with Blackberry Priv it manages to impress one and all by its powerful configuration and sliding design. If you have been a Blackberry fan then this one will certainly give you a lot to cheer about.</t>
  </si>
  <si>
    <t>Samsung galaxy s7 edge</t>
  </si>
  <si>
    <t>http://www.amazon.in/Samsung-S7-Edge-SM-G935F-Platinum/dp/B01DBK3EPI/ref=sr_1_1?s=electronics&amp;ie=UTF8&amp;qid=1466505203&amp;sr=1-1&amp;keywords=Samsung+galaxy+s7+edge</t>
  </si>
  <si>
    <t>http://www.flipkart.com/samsung-galaxy-s7-edge/p/itmehgj9ffpgr5sz?pid=MOBEGFZPMZTYFHAD&amp;al=9HG0bUCOkGNTLRD5CWwessldugMWZuE7Qdj0IGOOVqvH%2FN3wBMo%2B2IdRTglxktGBHLwMyQqgo0Y%3D&amp;ref=L%3A3450707279988608105&amp;srno=p_1&amp;otracker=from-search</t>
  </si>
  <si>
    <t>4k, full hd,hd</t>
  </si>
  <si>
    <t>Adreno 530, Mali-T880 MP13</t>
  </si>
  <si>
    <t>http://i.imgur.com/xY2qYfB.jpg</t>
  </si>
  <si>
    <t>galaxy s7 edge, s7 edge</t>
  </si>
  <si>
    <t>The Samsung Galaxy S7 Edge is a monster in terms of specs and features and with 3D glass and metal body it combines beauty too. Additional features such as dust and waterproof make it a perfect choice. Along with Samsung Galaxy S7, it boasts of being the first phones to come with dual pixel camera as well.</t>
  </si>
  <si>
    <t>Apple iPhone 6s Plus</t>
  </si>
  <si>
    <t>http://www.amazon.in/Apple-iPhone-6s-Plus-Gold/dp/B016QBUH2C/ref=sr_1_2?s=electronics&amp;ie=UTF8&amp;qid=1466505218&amp;sr=1-2&amp;keywords=Apple+iPhone+6s+Plus</t>
  </si>
  <si>
    <t>MP3/WAV/AAX+/AIFF/Apple Lossless playe</t>
  </si>
  <si>
    <t>Fingerprint/ accelerometer/ gyro/ proximity/ compass/ barometer</t>
  </si>
  <si>
    <t>Screen size
 New 12MP camera
 New 12MP camera
 3D touch
 5MP front camera
 Battery Life</t>
  </si>
  <si>
    <t>Price
 Base version is still 16GB
 No wireless charging
 No expandable memory</t>
  </si>
  <si>
    <t>http://www.flipkart.com/apple-iphone-6s-plus/p/itmebysggwdvyytm?pid=MOBEBY3VR4DUEPUJ&amp;affid=marketing40</t>
  </si>
  <si>
    <t>25.09.2015</t>
  </si>
  <si>
    <t>http://i.imgur.com/LshImCW.jpg</t>
  </si>
  <si>
    <t>The flagship device comes with an expensive price tag, but has a bag full of features under its belt to justify. A decent configuration, a supreme display, dazzling looks backed by a good rear camera and connectivity options make it a good buy for people who look for a premium feel.</t>
  </si>
  <si>
    <t>Apple iPhone 6 128GB</t>
  </si>
  <si>
    <t>http://www.amazon.in/Apple-iPhone-6s-Plus-128GB/dp/B016QBV730/ref=sr_1_1?s=electronics&amp;ie=UTF8&amp;qid=1466505218&amp;sr=1-1&amp;keywords=Apple+iPhone+6s+Plus</t>
  </si>
  <si>
    <t>http://www.flipkart.com/apple-iphone-6/p/itme8ra5z7yx5c9j?pid=MOBEYHZ2GY7HDHHG&amp;al=9HG0bUCOkGPYVHEyng9gf8ldugMWZuE7Qdj0IGOOVquVzKv3B%2B4a%2F5ysGdEFqEhFRXrgPpYbcbI%3D&amp;ref=L%3A-5525660961348958984&amp;srno=p_1&amp;otracker=from-search</t>
  </si>
  <si>
    <t>http://i.imgur.com/g2164kX.jpg</t>
  </si>
  <si>
    <t>iphone 6,apple iphone 6,iphone6,apple iphone6</t>
  </si>
  <si>
    <t>The iPhone 6s Plus 128GB sports a large full HD display which immerses you in a visuals dream. The latest iOS caters better accessibility and comes with a host of features to render smooth experience. The powerful cameras are capable of delivering amazing photos. The iPhone with its premium price range might not cover everyone, but is definitely for those looking for a powerful device regardless of its price.</t>
  </si>
  <si>
    <t>oneplus</t>
  </si>
  <si>
    <t>oneplus three</t>
  </si>
  <si>
    <t>http://www.amazon.in/OnePlus-3-Graphite-64GB/dp/B01DDP7UQ0/ref=sr_1_3?s=electronics&amp;ie=UTF8&amp;qid=1466505239&amp;sr=1-3&amp;keywords=one+plus+3</t>
  </si>
  <si>
    <t xml:space="preserve">  </t>
  </si>
  <si>
    <t>http://www.amazon.in/dp/B01DDP7UQ0/ref=br_imp?pf_rd_m=A1VBAL9TL5WCBF&amp;pf_rd_s=desktop-hero-kindle-A&amp;pf_rd_r=02SSTCAH7AXFMC023GTH&amp;pf_rd_t=36701&amp;pf_rd_p=974417387&amp;pf_rd_i=desktop</t>
  </si>
  <si>
    <t>14.06.2016</t>
  </si>
  <si>
    <t>Gray, Black, Gold</t>
  </si>
  <si>
    <t>OnePlus 3, Screen Protector (pre-applied), Dash Charge Type-C Cable, Dash Charge Adapter, SIM Tray Ejector and Quick Start Guide</t>
  </si>
  <si>
    <t>1/2.8" sensor size, 1.12 µm pixel size, geo-tagging, touch focus, face detection, panorama, HDR</t>
  </si>
  <si>
    <t>Wi-Fi 802.11 a/b/g/n/ac, Wi-Fi Direct, DLNA, hotspot</t>
  </si>
  <si>
    <t>Optic AMOLED capacitive touchscreen</t>
  </si>
  <si>
    <t>Nano sim</t>
  </si>
  <si>
    <t>2G,3G,4G</t>
  </si>
  <si>
    <t>Adreno 530</t>
  </si>
  <si>
    <t>http://i.imgur.com/GsIFR6s.jpg</t>
  </si>
  <si>
    <t>one plus three, oneplus three,three</t>
  </si>
  <si>
    <t>The OnePlus 3 is another flagship killer from the Chinese manufacturer OnePlus. It comes with all the necessary ingredients of a flagship phone and is perfect for those who crave for design and power in a device.</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</si>
</sst>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sz val="11"/>
      <color rgb="FF000000"/>
      <name val="Calibri"/>
    </font>
    <font>
      <b/>
      <sz val="11"/>
      <color rgb="FF000000"/>
      <name val="Calibri"/>
    </font>
    <font>
      <sz val="10"/>
      <name val="Arial"/>
    </font>
    <font>
      <u/>
      <sz val="11"/>
      <color rgb="FF0000FF"/>
      <name val="Arial"/>
    </font>
    <font>
      <u/>
      <sz val="11"/>
      <color rgb="FF000000"/>
      <name val="Calibri"/>
    </font>
    <font>
      <u/>
      <sz val="10"/>
      <color theme="10"/>
      <name val="Arial"/>
    </font>
    <font>
      <u/>
      <sz val="11"/>
      <color rgb="FF1155CC"/>
      <name val="Arial"/>
    </font>
    <font>
      <u/>
      <sz val="11"/>
      <color rgb="FF0563C1"/>
      <name val="Arial"/>
    </font>
    <font>
      <sz val="10"/>
      <color rgb="FF000000"/>
      <name val="Menlo"/>
    </font>
    <font>
      <sz val="11"/>
      <name val="Arial"/>
    </font>
    <font>
      <u/>
      <sz val="11"/>
      <color rgb="FF000000"/>
      <name val="Arial"/>
    </font>
    <font>
      <sz val="10"/>
      <color rgb="FF000000"/>
      <name val="Arial"/>
    </font>
    <font>
      <sz val="10"/>
      <color rgb="FF111111"/>
      <name val="Arial"/>
    </font>
    <font>
      <u/>
      <sz val="11"/>
      <color rgb="FF0000FF"/>
      <name val="Proxima Nova"/>
    </font>
    <font>
      <u/>
      <sz val="11"/>
      <color rgb="FFB12704"/>
      <name val="Arial"/>
    </font>
    <font>
      <sz val="11"/>
      <color rgb="FF006621"/>
      <name val="Arial"/>
      <family val="2"/>
    </font>
    <font>
      <b/>
      <sz val="11"/>
      <color rgb="FF006621"/>
      <name val="Arial"/>
      <family val="2"/>
    </font>
    <font>
      <sz val="11"/>
      <color rgb="FF000000"/>
      <name val="Arimo"/>
    </font>
    <font>
      <u/>
      <sz val="10"/>
      <color rgb="FF1155CC"/>
      <name val="Arial"/>
    </font>
    <font>
      <u/>
      <sz val="10"/>
      <color rgb="FF0000FF"/>
      <name val="Arial"/>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FAFAFA"/>
        <bgColor rgb="FFFAFAFA"/>
      </patternFill>
    </fill>
  </fills>
  <borders count="17">
    <border>
      <left/>
      <right/>
      <top/>
      <bottom/>
      <diagonal/>
    </border>
    <border>
      <left style="thin">
        <color rgb="FFCCCCCC"/>
      </left>
      <right style="thin">
        <color rgb="FFCCCCCC"/>
      </right>
      <top/>
      <bottom style="thin">
        <color rgb="FFE3E3E3"/>
      </bottom>
      <diagonal/>
    </border>
    <border>
      <left/>
      <right style="thin">
        <color rgb="FFCCCCCC"/>
      </right>
      <top/>
      <bottom style="thin">
        <color rgb="FFF0F0F0"/>
      </bottom>
      <diagonal/>
    </border>
    <border>
      <left/>
      <right style="thin">
        <color rgb="FFCCCCCC"/>
      </right>
      <top/>
      <bottom style="thin">
        <color rgb="FFE3E3E3"/>
      </bottom>
      <diagonal/>
    </border>
    <border>
      <left/>
      <right style="thin">
        <color rgb="FFCCCCCC"/>
      </right>
      <top style="thin">
        <color rgb="FFCCCCCC"/>
      </top>
      <bottom style="thin">
        <color rgb="FFF0F0F0"/>
      </bottom>
      <diagonal/>
    </border>
    <border>
      <left style="thin">
        <color rgb="FFCCCCCC"/>
      </left>
      <right style="thin">
        <color rgb="FFCCCCCC"/>
      </right>
      <top/>
      <bottom style="thin">
        <color rgb="FFF0F0F0"/>
      </bottom>
      <diagonal/>
    </border>
    <border>
      <left/>
      <right style="thin">
        <color rgb="FFCCCCCC"/>
      </right>
      <top/>
      <bottom style="hair">
        <color rgb="FFCCCCCC"/>
      </bottom>
      <diagonal/>
    </border>
    <border>
      <left/>
      <right style="thin">
        <color rgb="FFCCCCCC"/>
      </right>
      <top style="thin">
        <color rgb="FFCCCCCC"/>
      </top>
      <bottom style="thin">
        <color rgb="FFE3E3E3"/>
      </bottom>
      <diagonal/>
    </border>
    <border>
      <left/>
      <right style="thin">
        <color rgb="FFC9C9C9"/>
      </right>
      <top/>
      <bottom style="thin">
        <color rgb="FFCCCCCC"/>
      </bottom>
      <diagonal/>
    </border>
    <border>
      <left style="thin">
        <color rgb="FFCCCCCC"/>
      </left>
      <right style="thin">
        <color rgb="FFCCCCCC"/>
      </right>
      <top/>
      <bottom style="hair">
        <color rgb="FFC9C9C9"/>
      </bottom>
      <diagonal/>
    </border>
    <border>
      <left/>
      <right style="thin">
        <color rgb="FFCCCCCC"/>
      </right>
      <top/>
      <bottom style="thin">
        <color rgb="FF000000"/>
      </bottom>
      <diagonal/>
    </border>
    <border>
      <left/>
      <right style="thin">
        <color rgb="FFCCCCCC"/>
      </right>
      <top style="thin">
        <color rgb="FFCCCCCC"/>
      </top>
      <bottom style="thin">
        <color rgb="FFCCCCCC"/>
      </bottom>
      <diagonal/>
    </border>
    <border>
      <left/>
      <right style="thin">
        <color rgb="FF000000"/>
      </right>
      <top/>
      <bottom style="thin">
        <color rgb="FFCCCCCC"/>
      </bottom>
      <diagonal/>
    </border>
    <border>
      <left style="thin">
        <color rgb="FFCCCCCC"/>
      </left>
      <right style="thin">
        <color rgb="FFCCCCCC"/>
      </right>
      <top style="thin">
        <color rgb="FFCCCCCC"/>
      </top>
      <bottom style="thin">
        <color rgb="FF000000"/>
      </bottom>
      <diagonal/>
    </border>
    <border>
      <left/>
      <right style="thin">
        <color rgb="FFCCCCCC"/>
      </right>
      <top/>
      <bottom style="hair">
        <color rgb="FFC9C9C9"/>
      </bottom>
      <diagonal/>
    </border>
    <border>
      <left/>
      <right style="hair">
        <color rgb="FFC9C9C9"/>
      </right>
      <top style="thin">
        <color rgb="FFCCCCCC"/>
      </top>
      <bottom style="thin">
        <color rgb="FFCCCCCC"/>
      </bottom>
      <diagonal/>
    </border>
    <border>
      <left/>
      <right/>
      <top style="thin">
        <color rgb="FFE3E3E3"/>
      </top>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0" fontId="1" fillId="0" borderId="0" xfId="0" applyFont="1" applyAlignment="1">
      <alignment horizontal="center" vertical="center"/>
    </xf>
    <xf numFmtId="0" fontId="2" fillId="2" borderId="0" xfId="0" applyFont="1" applyFill="1" applyAlignment="1">
      <alignment horizontal="center"/>
    </xf>
    <xf numFmtId="0" fontId="1" fillId="2" borderId="0" xfId="0" applyFont="1" applyFill="1" applyAlignment="1">
      <alignment horizontal="center" vertical="center"/>
    </xf>
    <xf numFmtId="0" fontId="1" fillId="0" borderId="0" xfId="0" applyFont="1" applyAlignment="1"/>
    <xf numFmtId="0" fontId="3" fillId="0" borderId="0" xfId="0" applyFont="1" applyAlignment="1"/>
    <xf numFmtId="0" fontId="4" fillId="2" borderId="0" xfId="0" applyFont="1" applyFill="1" applyAlignment="1">
      <alignment horizontal="center"/>
    </xf>
    <xf numFmtId="0" fontId="5" fillId="0" borderId="0" xfId="0" applyFont="1" applyAlignment="1">
      <alignment horizontal="center" vertical="center"/>
    </xf>
    <xf numFmtId="0" fontId="0" fillId="0" borderId="0" xfId="0" applyFont="1" applyAlignment="1"/>
    <xf numFmtId="3" fontId="6" fillId="2" borderId="0" xfId="1" applyNumberFormat="1" applyFill="1" applyAlignment="1">
      <alignment horizontal="center"/>
    </xf>
    <xf numFmtId="0" fontId="6" fillId="2" borderId="0" xfId="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9" fillId="3" borderId="0" xfId="0" applyFont="1" applyFill="1" applyAlignment="1">
      <alignment horizontal="right"/>
    </xf>
    <xf numFmtId="0" fontId="1" fillId="0" borderId="1" xfId="0" applyFont="1" applyBorder="1" applyAlignment="1"/>
    <xf numFmtId="0" fontId="10" fillId="2" borderId="0" xfId="0" applyFont="1" applyFill="1" applyAlignment="1">
      <alignment horizontal="center"/>
    </xf>
    <xf numFmtId="0" fontId="11" fillId="2" borderId="0" xfId="0" applyFont="1" applyFill="1" applyAlignment="1">
      <alignment horizontal="center"/>
    </xf>
    <xf numFmtId="0" fontId="1" fillId="4"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xf numFmtId="0" fontId="12" fillId="3" borderId="0" xfId="0" applyFont="1" applyFill="1" applyAlignment="1">
      <alignment horizontal="lef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3" fillId="0" borderId="0" xfId="0" applyFont="1" applyAlignment="1">
      <alignment horizontal="center" vertical="center"/>
    </xf>
    <xf numFmtId="0" fontId="3" fillId="0" borderId="0" xfId="0" applyFont="1" applyAlignment="1">
      <alignment horizontal="center" vertical="center"/>
    </xf>
    <xf numFmtId="3" fontId="14" fillId="2" borderId="0" xfId="0" applyNumberFormat="1" applyFont="1" applyFill="1" applyAlignment="1">
      <alignment horizontal="center"/>
    </xf>
    <xf numFmtId="3" fontId="4" fillId="2" borderId="0" xfId="0" applyNumberFormat="1" applyFont="1" applyFill="1" applyAlignment="1">
      <alignment horizont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0" borderId="0" xfId="0" applyFont="1" applyAlignment="1">
      <alignment horizontal="right"/>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3" fontId="15" fillId="2" borderId="0" xfId="0" applyNumberFormat="1" applyFont="1" applyFill="1" applyAlignment="1">
      <alignment horizontal="center"/>
    </xf>
    <xf numFmtId="0" fontId="1" fillId="0" borderId="15" xfId="0" applyFont="1" applyBorder="1" applyAlignment="1">
      <alignment horizontal="center" vertical="center"/>
    </xf>
    <xf numFmtId="0" fontId="16" fillId="0" borderId="0" xfId="0" applyFont="1" applyAlignment="1">
      <alignment horizontal="left" vertical="center"/>
    </xf>
    <xf numFmtId="0" fontId="18" fillId="0" borderId="0" xfId="0" applyFont="1" applyAlignment="1">
      <alignment horizontal="center" vertical="center"/>
    </xf>
    <xf numFmtId="0" fontId="11" fillId="2" borderId="0" xfId="0" applyFont="1" applyFill="1" applyBorder="1" applyAlignment="1">
      <alignment horizontal="center"/>
    </xf>
    <xf numFmtId="0" fontId="4" fillId="2" borderId="0" xfId="0" applyFont="1" applyFill="1" applyBorder="1" applyAlignment="1">
      <alignment horizontal="center"/>
    </xf>
    <xf numFmtId="0" fontId="19" fillId="0" borderId="0" xfId="0" applyFont="1"/>
    <xf numFmtId="0" fontId="3" fillId="0" borderId="0" xfId="0" applyFont="1" applyAlignment="1">
      <alignment horizontal="left"/>
    </xf>
    <xf numFmtId="0" fontId="18" fillId="5" borderId="0" xfId="0" applyFont="1" applyFill="1" applyAlignment="1"/>
    <xf numFmtId="0" fontId="3" fillId="2" borderId="0" xfId="0" applyFont="1" applyFill="1" applyAlignment="1">
      <alignment horizontal="center" vertical="center"/>
    </xf>
    <xf numFmtId="0" fontId="20" fillId="0" borderId="0" xfId="0" applyFont="1" applyAlignment="1">
      <alignment horizontal="center" vertical="center"/>
    </xf>
    <xf numFmtId="0" fontId="3" fillId="0" borderId="0" xfId="0" applyFont="1" applyAlignment="1">
      <alignment vertical="center"/>
    </xf>
    <xf numFmtId="0" fontId="3" fillId="2" borderId="0" xfId="0" applyFont="1" applyFill="1" applyAlignment="1">
      <alignment vertical="center"/>
    </xf>
    <xf numFmtId="0" fontId="18" fillId="5" borderId="16" xfId="0" applyFont="1" applyFill="1" applyBorder="1" applyAlignment="1"/>
    <xf numFmtId="0" fontId="1" fillId="0" borderId="0" xfId="0" applyFont="1" applyAlignment="1">
      <alignment horizontal="center" vertical="center"/>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amazon.in/HTC-Desire-820G-Plus-Milkyway/dp/B0122X10WE/ref=sr_1_1?ie=UTF8&amp;qid=1464112200&amp;sr=8-1&amp;keywords=HTC+Mobiles+Desire+820G+Plus+Dual+SIM" TargetMode="External"/><Relationship Id="rId21" Type="http://schemas.openxmlformats.org/officeDocument/2006/relationships/hyperlink" Target="http://www.amazon.in/Micromax-Canvas-Juice-Q392-Grey/dp/B015CSIA38/ref=sr_1_44/277-9024526-6531829?s=electronics&amp;ie=UTF8&amp;qid=1448860533&amp;sr=1-44&amp;tag=buysmaartcom-21" TargetMode="External"/><Relationship Id="rId63" Type="http://schemas.openxmlformats.org/officeDocument/2006/relationships/hyperlink" Target="http://www.flipkart.com/oppo-neo-7-4g/p/itmecrthsbp2mkzt?pid=MOBEDFHCGBZHJ3AK&amp;al=UZg3ykjhtxkwgJYbgtv78MldugMWZuE7Qdj0IGOOVqsTIXb6g5MonM27s1Cd3KcBP%2BBDVy%2Ftg%2Fw%3D&amp;ref=L%3A-3621573873608212074&amp;srno=p_1&amp;findingMethod=Search&amp;otracker=start" TargetMode="External"/><Relationship Id="rId159" Type="http://schemas.openxmlformats.org/officeDocument/2006/relationships/hyperlink" Target="http://www.flipkart.com/samsung-galaxy-s5/p/itme5z9gkxgmfsf6?pid=MOBDUUDTADHVQZXG&amp;al=UZg3ykjhtxmTwDBD5M7fTcldugMWZuE7Qdj0IGOOVquDKemdn%2BrElgkNaMNpQkvrQn9Nr7kIkRM%3D&amp;ref=L%3A-1521510003506330508&amp;srno=p_1&amp;otracker=from-search" TargetMode="External"/><Relationship Id="rId170" Type="http://schemas.openxmlformats.org/officeDocument/2006/relationships/hyperlink" Target="http://i.imgur.com/tYpebKz.jpg" TargetMode="External"/><Relationship Id="rId191" Type="http://schemas.openxmlformats.org/officeDocument/2006/relationships/hyperlink" Target="http://www.amazon.in/Moto-X-Force-Black-32GB/dp/B01A8DQSW2?tag=buysmaartcom-21" TargetMode="External"/><Relationship Id="rId205" Type="http://schemas.openxmlformats.org/officeDocument/2006/relationships/hyperlink" Target="http://www.amazon.in/Sony-Xperia-Z5-Dual-Graphite/dp/B016IH5XN2/ref=sr_1_3?ie=UTF8&amp;qid=1465565520&amp;sr=8-3&amp;keywords=xperia+z5+dual" TargetMode="External"/><Relationship Id="rId226" Type="http://schemas.openxmlformats.org/officeDocument/2006/relationships/hyperlink" Target="http://i.imgur.com/xY2qYfB.jpg" TargetMode="External"/><Relationship Id="rId247" Type="http://schemas.openxmlformats.org/officeDocument/2006/relationships/hyperlink" Target="http://www.amazon.in/Lenovo-Vibe-K4-Note-Black/dp/B01A11D2U2/?_encoding=UTF8&amp;camp=3626&amp;creative=24790&amp;linkCode=ur2&amp;tag=www91mobilesdtbx-21&amp;ascsubtag=813383631|detail-box|27249|553|G!-T!1464088217" TargetMode="External"/><Relationship Id="rId107" Type="http://schemas.openxmlformats.org/officeDocument/2006/relationships/hyperlink" Target="http://www.flipkart.com/gionee-marathon-m5-lite-cdma/p/itmehjuyhg9pwzge?pid=MOBEHJUYKYHYUFEQ&amp;al=UZg3ykjhtxmai92dMPiu7sldugMWZuE7Qdj0IGOOVqt5VP0Qs8lknI4bBdDudMDXsKwnyoN70ZQ%3D&amp;ref=L%3A6858456987020444556&amp;srno=p_1&amp;otracker=from-search" TargetMode="External"/><Relationship Id="rId11" Type="http://schemas.openxmlformats.org/officeDocument/2006/relationships/hyperlink" Target="http://www.ebay.in/itm/Micromax-Canvas-Spark-3-Q385-Grey-with-manufacturer-warranty-/252365340923?hash=item3ac22580fb:g:KaoAAOSwkEVXG2qR" TargetMode="External"/><Relationship Id="rId32" Type="http://schemas.openxmlformats.org/officeDocument/2006/relationships/hyperlink" Target="http://i.imgur.com/92nZYlB.jpg" TargetMode="External"/><Relationship Id="rId53" Type="http://schemas.openxmlformats.org/officeDocument/2006/relationships/hyperlink" Target="http://www.flipkart.com/asus-zenfone-max/p/itmedhzfdc6jhegv?pid=MOBEDHZFWGKNJMHF&amp;affid=sales91mob&amp;affExtParam1=DTBX&amp;affExtParam2=1503576437!detail-box!26190!553!G!-T!1464088430" TargetMode="External"/><Relationship Id="rId74" Type="http://schemas.openxmlformats.org/officeDocument/2006/relationships/hyperlink" Target="http://i.imgur.com/ydguk29.jpg" TargetMode="External"/><Relationship Id="rId128" Type="http://schemas.openxmlformats.org/officeDocument/2006/relationships/hyperlink" Target="http://i.imgur.com/c6hfSqJ.jpg" TargetMode="External"/><Relationship Id="rId149" Type="http://schemas.openxmlformats.org/officeDocument/2006/relationships/hyperlink" Target="http://www.flipkart.com/htc-e9s-dual/p/itmecycxzvhanc8k?pid=MOBECYCXFN2ZHFZX&amp;affid=marketing40" TargetMode="External"/><Relationship Id="rId5" Type="http://schemas.openxmlformats.org/officeDocument/2006/relationships/hyperlink" Target="http://www.snapdeal.com/product/xolo-era-4g-8gb-black/668234088118?utm_source=earth_feed&amp;utm_campaign=TopPerformersPLA2&amp;utm_medium=cpc&amp;utm_content=668234088118&amp;utm_term=668234088118&amp;campaignid=335351005&amp;adgroupid=27785922325&amp;adposition=1o1&amp;network=g&amp;device=c&amp;targetid=pla-172148963605" TargetMode="External"/><Relationship Id="rId95" Type="http://schemas.openxmlformats.org/officeDocument/2006/relationships/hyperlink" Target="http://www.amazon.in/Lenovo-Vibe-K4-Note-Black/dp/B01A11D2U2/?_encoding=UTF8&amp;camp=3626&amp;creative=24790&amp;linkCode=ur2&amp;tag=www91mobilesdtbx-21&amp;ascsubtag=813383631|detail-box|27249|553|G!-T!1464088217" TargetMode="External"/><Relationship Id="rId160" Type="http://schemas.openxmlformats.org/officeDocument/2006/relationships/hyperlink" Target="http://i.imgur.com/FJptHeh.jpg" TargetMode="External"/><Relationship Id="rId181" Type="http://schemas.openxmlformats.org/officeDocument/2006/relationships/hyperlink" Target="http://www.flipkart.com/samsung-galaxy-note-4/p/itmeyfhgu3ygqwph?pid=MOBEYAW2BT7MFW9Y&amp;affid=marketing40" TargetMode="External"/><Relationship Id="rId216" Type="http://schemas.openxmlformats.org/officeDocument/2006/relationships/hyperlink" Target="http://i.imgur.com/SGtw6y9.jpg" TargetMode="External"/><Relationship Id="rId237" Type="http://schemas.openxmlformats.org/officeDocument/2006/relationships/hyperlink" Target="http://www.amazon.in/Vivo-Y11-White/dp/B017NW55X4/ref=sr_1_1?ie=UTF8&amp;qid=1464443136&amp;sr=8-1&amp;keywords=Vivo+Y11" TargetMode="External"/><Relationship Id="rId258" Type="http://schemas.openxmlformats.org/officeDocument/2006/relationships/hyperlink" Target="http://www.flipkart.com/sony-xperia-c5-ultra-dual/p/itmean22k78dfeps?pid=MOBEAN22VJAGTSZW&amp;affid=marketing40" TargetMode="External"/><Relationship Id="rId22" Type="http://schemas.openxmlformats.org/officeDocument/2006/relationships/hyperlink" Target="http://i.imgur.com/U3kNFpR.jpg" TargetMode="External"/><Relationship Id="rId43" Type="http://schemas.openxmlformats.org/officeDocument/2006/relationships/hyperlink" Target="http://www.flipkart.com/lenovo-a7000/p/itmea8vbhjrdgzaj?pid=MOBE77J8FYH49JSK&amp;al=hh8ywRIjKo%2BNaZ%2BoVxFyysldugMWZuE7Qdj0IGOOVquJYGORQRqbwe58P7Xm55nKoSvtsiqaUzc%3D&amp;ref=L%3A-1786356067184523343&amp;srno=p_1&amp;otracker=from-search" TargetMode="External"/><Relationship Id="rId64" Type="http://schemas.openxmlformats.org/officeDocument/2006/relationships/hyperlink" Target="http://i.imgur.com/GV9bC0r.jpg" TargetMode="External"/><Relationship Id="rId118" Type="http://schemas.openxmlformats.org/officeDocument/2006/relationships/hyperlink" Target="http://i.imgur.com/iaaU5ph.jpg" TargetMode="External"/><Relationship Id="rId139" Type="http://schemas.openxmlformats.org/officeDocument/2006/relationships/hyperlink" Target="http://www.flipkart.com/lenovo-vibe-shot/p/itmehpzrd46yu5ux?pid=MOBEBGB7RBVZJBAR&amp;al=UZg3ykjhtxkgArtkPqkcfcldugMWZuE7Qdj0IGOOVqvja21GzpBhijqdPhMsz49aMqHeHj0dZvU%3D&amp;ref=L%3A-6680495530998087055&amp;srno=p_1&amp;otracker=from-search" TargetMode="External"/><Relationship Id="rId85" Type="http://schemas.openxmlformats.org/officeDocument/2006/relationships/hyperlink" Target="http://www.amazon.in/YU-Yureka-Plus-Moondust-Grey/dp/B011HY3T1E" TargetMode="External"/><Relationship Id="rId150" Type="http://schemas.openxmlformats.org/officeDocument/2006/relationships/hyperlink" Target="http://i.imgur.com/nAkdWPS.jpg" TargetMode="External"/><Relationship Id="rId171" Type="http://schemas.openxmlformats.org/officeDocument/2006/relationships/hyperlink" Target="http://buy.mi.com/in/buy/product/mi5" TargetMode="External"/><Relationship Id="rId192" Type="http://schemas.openxmlformats.org/officeDocument/2006/relationships/hyperlink" Target="http://i.imgur.com/Dhbagtn.jpg" TargetMode="External"/><Relationship Id="rId206" Type="http://schemas.openxmlformats.org/officeDocument/2006/relationships/hyperlink" Target="http://i.imgur.com/XoKuYcm.jpg" TargetMode="External"/><Relationship Id="rId227" Type="http://schemas.openxmlformats.org/officeDocument/2006/relationships/hyperlink" Target="http://www.flipkart.com/apple-iphone-6s-plus/p/itmebysggwdvyytm?pid=MOBEBY3VR4DUEPUJ&amp;affid=marketing40" TargetMode="External"/><Relationship Id="rId248" Type="http://schemas.openxmlformats.org/officeDocument/2006/relationships/hyperlink" Target="http://www.amazon.in/HTC-Desire-626-Blue-Lagoon/dp/B01BNMRU2Y/ref=sr_1_1?ie=UTF8&amp;qid=1464089461&amp;sr=8-1&amp;keywords=HTC+Mobiles+Desire+626" TargetMode="External"/><Relationship Id="rId12" Type="http://schemas.openxmlformats.org/officeDocument/2006/relationships/hyperlink" Target="http://i.imgur.com/tEyBttW.jpg" TargetMode="External"/><Relationship Id="rId33" Type="http://schemas.openxmlformats.org/officeDocument/2006/relationships/hyperlink" Target="http://www.flipkart.com/microsoft-lumia-540/p/itmegmsea8zfzsqy?pid=MOBE7FJSCYYXGNQN&amp;affid=marketing40" TargetMode="External"/><Relationship Id="rId108" Type="http://schemas.openxmlformats.org/officeDocument/2006/relationships/hyperlink" Target="http://i.imgur.com/th22cmk.jpg" TargetMode="External"/><Relationship Id="rId129" Type="http://schemas.openxmlformats.org/officeDocument/2006/relationships/hyperlink" Target="http://www.amazon.in/Lenovo-Zuk-Z1-Space-Grey/dp/B01DDP7US8/ref=cm_cr_arp_d_product_top?ie=UTF8" TargetMode="External"/><Relationship Id="rId54" Type="http://schemas.openxmlformats.org/officeDocument/2006/relationships/hyperlink" Target="http://i.imgur.com/iEkdedr.jpg" TargetMode="External"/><Relationship Id="rId75" Type="http://schemas.openxmlformats.org/officeDocument/2006/relationships/hyperlink" Target="http://www.flipkart.com/htc-desire-626g-plus/p/itme9y49nxfjhdr2?pid=MOBE6GD57RYMQK3N&amp;affid=marketing40" TargetMode="External"/><Relationship Id="rId96" Type="http://schemas.openxmlformats.org/officeDocument/2006/relationships/hyperlink" Target="http://i.imgur.com/YFCDnvJ.jpg" TargetMode="External"/><Relationship Id="rId140" Type="http://schemas.openxmlformats.org/officeDocument/2006/relationships/hyperlink" Target="http://i.imgur.com/lE60XqP.jpg" TargetMode="External"/><Relationship Id="rId161" Type="http://schemas.openxmlformats.org/officeDocument/2006/relationships/hyperlink" Target="http://www.flipkart.com/sony-xperia-c5-ultra-dual/p/itmean22k78dfeps?pid=MOBEAN22VJAGTSZW&amp;affid=marketing40" TargetMode="External"/><Relationship Id="rId182" Type="http://schemas.openxmlformats.org/officeDocument/2006/relationships/hyperlink" Target="http://i.imgur.com/S4Pr5jv.jpg" TargetMode="External"/><Relationship Id="rId217" Type="http://schemas.openxmlformats.org/officeDocument/2006/relationships/hyperlink" Target="http://www.flipkart.com/apple-iphone-6s/p/itmebysgupjepunx?pid=MOBEBY3VRK2MSPMQ&amp;al=9HG0bUCOkGOrdx6eLe9ShcldugMWZuE7Qdj0IGOOVqurJXe6TYWGqcbkMisjr4OBMJDWtKS0FlA%3D&amp;ref=L%3A-8779648499561838133&amp;srno=p_1&amp;otracker=from-search" TargetMode="External"/><Relationship Id="rId6" Type="http://schemas.openxmlformats.org/officeDocument/2006/relationships/hyperlink" Target="http://i.imgur.com/r4zvqhM.jpg" TargetMode="External"/><Relationship Id="rId238" Type="http://schemas.openxmlformats.org/officeDocument/2006/relationships/hyperlink" Target="http://www.flipkart.com/micromax-canvas-xpress-4g/p/itmecm6f269brfy9?pid=MOBECM6F2PCGSVZM&amp;al=RAyNrBCUVYZ418349gGqHcldugMWZuE7Qdj0IGOOVqvTfb8d0XKwy0w%2Bs9JOnVKEzyqC0Y84clA%3D&amp;ref=L%3A7142323988071862265&amp;srno=p_1&amp;findingMethod=Search&amp;otracker=start" TargetMode="External"/><Relationship Id="rId259" Type="http://schemas.openxmlformats.org/officeDocument/2006/relationships/hyperlink" Target="http://www.amazon.in/dp/product/B01DAECA9Q?tag=buysmaartcom-21" TargetMode="External"/><Relationship Id="rId23" Type="http://schemas.openxmlformats.org/officeDocument/2006/relationships/hyperlink" Target="http://www.flipkart.com/samsung-z3/p/itmedff8cjnqrbrg?pid=MOBEDFF8T4THCVQE&amp;al=UZg3ykjhtxmoe4hUa%2FdwasldugMWZuE7Qdj0IGOOVqs4dgJ6UFaSOQtkSU3ee2y3jRJ%2FKCzH3sU%3D&amp;ref=L%3A-2312902129013407686&amp;srno=p_1&amp;findingMethod=Search&amp;otracker=start" TargetMode="External"/><Relationship Id="rId119" Type="http://schemas.openxmlformats.org/officeDocument/2006/relationships/hyperlink" Target="http://www.amazon.in/Sony-Xperia-T2-Ultra-Purple/dp/B00I0SMJZI?tag=buysmaartcom-21" TargetMode="External"/><Relationship Id="rId44" Type="http://schemas.openxmlformats.org/officeDocument/2006/relationships/hyperlink" Target="http://i.imgur.com/uLRoLhw.jpg" TargetMode="External"/><Relationship Id="rId65" Type="http://schemas.openxmlformats.org/officeDocument/2006/relationships/hyperlink" Target="http://www.flipkart.com/lenovo-a7000-turbo/p/itmefaqmsndftmwz?pid=MOBEFAQMRATQ3CUX&amp;al=UZg3ykjhtxlolOsvfkBgN8ldugMWZuE7Qdj0IGOOVqtsCJAaTBAk8xT%2BekiCCUEXXU63uDaCxDk%3D&amp;ref=L%3A-2597309463653036980&amp;srno=p_1&amp;findingMethod=Search&amp;otracker=start" TargetMode="External"/><Relationship Id="rId86" Type="http://schemas.openxmlformats.org/officeDocument/2006/relationships/hyperlink" Target="http://i.imgur.com/TcXY8vn.jpg" TargetMode="External"/><Relationship Id="rId130" Type="http://schemas.openxmlformats.org/officeDocument/2006/relationships/hyperlink" Target="http://i.imgur.com/Og8wO8U.jpg" TargetMode="External"/><Relationship Id="rId151" Type="http://schemas.openxmlformats.org/officeDocument/2006/relationships/hyperlink" Target="http://www.flipkart.com/nexus-6/p/itme7zd5x6rfaps9" TargetMode="External"/><Relationship Id="rId172" Type="http://schemas.openxmlformats.org/officeDocument/2006/relationships/hyperlink" Target="http://i.imgur.com/cRKmrB7.jpg" TargetMode="External"/><Relationship Id="rId193" Type="http://schemas.openxmlformats.org/officeDocument/2006/relationships/hyperlink" Target="http://www.flipkart.com/apple-iphone-se/p/itmehgsbfs6pfqjv?pid=MOBEHGSBJTRTFYRU&amp;affid=marketing40" TargetMode="External"/><Relationship Id="rId207" Type="http://schemas.openxmlformats.org/officeDocument/2006/relationships/hyperlink" Target="http://www.amazon.in/Samsung-Galaxy-Edge-Gold-Platinum/dp/B00UTGZ0GO/ref=sr_1_1?s=electronics&amp;ie=UTF8&amp;qid=1465473393&amp;sr=1-1&amp;keywords=Galaxy+S6+Edge" TargetMode="External"/><Relationship Id="rId228" Type="http://schemas.openxmlformats.org/officeDocument/2006/relationships/hyperlink" Target="http://i.imgur.com/LshImCW.jpg" TargetMode="External"/><Relationship Id="rId249" Type="http://schemas.openxmlformats.org/officeDocument/2006/relationships/hyperlink" Target="http://www.flipkart.com/samsung-galaxy-j5-6-new-2016-edition/p/itmegmrnzqjcpfg9?pid=MOBEG4XWHJDWMQDF&amp;affid=sales91mob&amp;affExtParam1=DTBX&amp;affExtParam2=813383631!detail-box!27946!553!G!-T!1464088900" TargetMode="External"/><Relationship Id="rId13" Type="http://schemas.openxmlformats.org/officeDocument/2006/relationships/hyperlink" Target="http://www.amazon.in/Vivo-Y11-White/dp/B017NW55X4/ref=sr_1_1?ie=UTF8&amp;qid=1464443136&amp;sr=8-1&amp;keywords=Vivo+Y11" TargetMode="External"/><Relationship Id="rId109" Type="http://schemas.openxmlformats.org/officeDocument/2006/relationships/hyperlink" Target="http://www.flipkart.com/samsung-galaxy-j5-6-new-2016-edition/p/itmegmrnzqjcpfg9?pid=MOBEG4XWHJDWMQDF&amp;affid=sales91mob&amp;affExtParam1=DTBX&amp;affExtParam2=813383631!detail-box!27946!553!G!-T!1464088900" TargetMode="External"/><Relationship Id="rId260" Type="http://schemas.openxmlformats.org/officeDocument/2006/relationships/hyperlink" Target="http://www.amazon.in/Samsung-Z300H-Z3-Black/dp/B01CE7TZZM/" TargetMode="External"/><Relationship Id="rId34" Type="http://schemas.openxmlformats.org/officeDocument/2006/relationships/hyperlink" Target="http://i.imgur.com/WARdvg5.jpg" TargetMode="External"/><Relationship Id="rId55" Type="http://schemas.openxmlformats.org/officeDocument/2006/relationships/hyperlink" Target="http://www.flipkart.com/asus-zenfone-2-laser-ze550kl/p/itme9j58yzyzqzgc?pid=MOBE9J587QGMXBB7&amp;al=UZg3ykjhtxnCm8ZnCUKAxcldugMWZuE7Qdj0IGOOVqvME%2BoGIXhbi%2FYdlTzEXql2ySjvHICcDrs%3D&amp;ref=L%3A368027930448120782&amp;srno=p_1&amp;findingMethod=Search&amp;otracker=start" TargetMode="External"/><Relationship Id="rId76" Type="http://schemas.openxmlformats.org/officeDocument/2006/relationships/hyperlink" Target="http://i.imgur.com/5fPks1h.jpg" TargetMode="External"/><Relationship Id="rId97" Type="http://schemas.openxmlformats.org/officeDocument/2006/relationships/hyperlink" Target="http://www.flipkart.com/moto-g-turbo/p/itmecc4uhbue7ve6?pid=MOBECC4UQTJ5QZFR&amp;al=w76ZJCmqud%2B7%2F7UfkDBXYMldugMWZuE7Qdj0IGOOVquSZ7Us%2B%2BuzUc7F2oC4nD3vTMcVt2i5kLY%3D&amp;ref=L%3A-4506609246816547239&amp;srno=p_1&amp;otracker=from-search" TargetMode="External"/><Relationship Id="rId120" Type="http://schemas.openxmlformats.org/officeDocument/2006/relationships/hyperlink" Target="http://i.imgur.com/3FDH8yr.jpg" TargetMode="External"/><Relationship Id="rId141" Type="http://schemas.openxmlformats.org/officeDocument/2006/relationships/hyperlink" Target="http://www.flipkart.com/moto-x-play-with-turbo-charger/p/itmefm5hwb58t8zj?pid=MOBEFM5HRWYCHDSR&amp;al=UZg3ykjhtxmEcO%2B4HnuCCMldugMWZuE7Qdj0IGOOVquFE1d6fVf%2BAaWZzTK09ZvTx7mE7NuB5Ic%3D&amp;ref=L%3A-5195171229402380437&amp;srno=p_1&amp;otracker=from-search" TargetMode="External"/><Relationship Id="rId7" Type="http://schemas.openxmlformats.org/officeDocument/2006/relationships/hyperlink" Target="http://www.flipkart.com/micromax-canvas-juice-4/p/itmefepj9drvupqh?pid=MOBEFEPJ2T6WMDGU&amp;al=uyHsuTrEG68n0SeXGz7AlcldugMWZuE7Qdj0IGOOVqsxbxaV7bq4nmGv9XwS0xqo59%2FugLr9WDw%3D&amp;ref=L%3A-5305350204857170495&amp;srno=p_1&amp;otracker=from-search" TargetMode="External"/><Relationship Id="rId162" Type="http://schemas.openxmlformats.org/officeDocument/2006/relationships/hyperlink" Target="http://i.imgur.com/C1xqdlK.jpg" TargetMode="External"/><Relationship Id="rId183" Type="http://schemas.openxmlformats.org/officeDocument/2006/relationships/hyperlink" Target="http://www.flipkart.com/samsung-galaxy-note-3/p/itmebzvtr7z6hfum?pid=MOBDZQ2EGPHQPJCH&amp;al=hh8ywRIjKo%2F532KWTSSnHcldugMWZuE7Qdj0IGOOVqsGTGm8kzMjZXfxnEfYg%2FFWVNc85MtSREA%3D&amp;ref=L%3A-5357988307049036572&amp;srno=p_1&amp;otracker=from-search" TargetMode="External"/><Relationship Id="rId218" Type="http://schemas.openxmlformats.org/officeDocument/2006/relationships/hyperlink" Target="http://i.imgur.com/eiMUNOV.jpg" TargetMode="External"/><Relationship Id="rId239" Type="http://schemas.openxmlformats.org/officeDocument/2006/relationships/hyperlink" Target="http://www.amazon.in/Coolpad-Note-Lite-Champagne-White/dp/B019Z8SGW6/?_encoding=UTF8&amp;camp=3626&amp;creative=24790&amp;linkCode=ur2&amp;tag=www91mobilesdtbx-21&amp;ascsubtag=574164238|detail-box|27397|553|G!-T!1464087872" TargetMode="External"/><Relationship Id="rId250" Type="http://schemas.openxmlformats.org/officeDocument/2006/relationships/hyperlink" Target="http://www.amazon.in/HTC-Desire-820G-Plus-Milkyway/dp/B0122X10WE/ref=sr_1_1?ie=UTF8&amp;qid=1464112200&amp;sr=8-1&amp;keywords=HTC+Mobiles+Desire+820G+Plus+Dual+SIM" TargetMode="External"/><Relationship Id="rId24" Type="http://schemas.openxmlformats.org/officeDocument/2006/relationships/hyperlink" Target="http://i.imgur.com/i6XAE6T.jpg" TargetMode="External"/><Relationship Id="rId45" Type="http://schemas.openxmlformats.org/officeDocument/2006/relationships/hyperlink" Target="http://www.snapdeal.com/product/xolo-black-1x-32gb/633488491545?aff_id=42990" TargetMode="External"/><Relationship Id="rId66" Type="http://schemas.openxmlformats.org/officeDocument/2006/relationships/hyperlink" Target="http://i.imgur.com/Q4SjH9O.jpg" TargetMode="External"/><Relationship Id="rId87" Type="http://schemas.openxmlformats.org/officeDocument/2006/relationships/hyperlink" Target="http://www.flipkart.com/leeco-le-1s/p/itmehht5gyfrdrqz?pid=MOBEEHZ7SUXG3XFH&amp;affid=sales91mob&amp;affExtParam1=DTBX&amp;affExtParam2=813383631!detail-box!26834!553!G!-T!1464088560" TargetMode="External"/><Relationship Id="rId110" Type="http://schemas.openxmlformats.org/officeDocument/2006/relationships/hyperlink" Target="http://i.imgur.com/LGskqDe.jpg" TargetMode="External"/><Relationship Id="rId131" Type="http://schemas.openxmlformats.org/officeDocument/2006/relationships/hyperlink" Target="http://www.amazon.in/OPPO-Digital-F1-Oppo-Golden/dp/B01BD8G3W6/?_encoding=UTF8&amp;camp=3626&amp;creative=24790&amp;linkCode=ur2&amp;tag=www91mobilesdtbx-21&amp;ascsubtag=813383631|detail-box|27349|553|G!-T!1464088621" TargetMode="External"/><Relationship Id="rId152" Type="http://schemas.openxmlformats.org/officeDocument/2006/relationships/hyperlink" Target="http://i.imgur.com/3lMMeYE.jpg" TargetMode="External"/><Relationship Id="rId173" Type="http://schemas.openxmlformats.org/officeDocument/2006/relationships/hyperlink" Target="http://www.flipkart.com/moto-x-style/p/itmeajtqebm7yc9b?pid=MOBEBNKRG5WC8YFM&amp;affid=marketing40" TargetMode="External"/><Relationship Id="rId194" Type="http://schemas.openxmlformats.org/officeDocument/2006/relationships/hyperlink" Target="http://i.imgur.com/vGFlOVU.jpg" TargetMode="External"/><Relationship Id="rId208" Type="http://schemas.openxmlformats.org/officeDocument/2006/relationships/hyperlink" Target="http://i.imgur.com/4rTFGBQ.jpg" TargetMode="External"/><Relationship Id="rId229" Type="http://schemas.openxmlformats.org/officeDocument/2006/relationships/hyperlink" Target="http://www.flipkart.com/apple-iphone-6/p/itme8ra5z7yx5c9j?pid=MOBEYHZ2GY7HDHHG&amp;al=9HG0bUCOkGPYVHEyng9gf8ldugMWZuE7Qdj0IGOOVquVzKv3B%2B4a%2F5ysGdEFqEhFRXrgPpYbcbI%3D&amp;ref=L%3A-5525660961348958984&amp;srno=p_1&amp;otracker=from-search" TargetMode="External"/><Relationship Id="rId240" Type="http://schemas.openxmlformats.org/officeDocument/2006/relationships/hyperlink" Target="http://www.flipkart.com/lenovo-vibe-k5-plus/p/itmegthqujkrnz3s?pid=MOBEFSHZDRYZPDCH&amp;al=9HG0bUCOkGP2tsuzcJ0AocldugMWZuE7Qdj0IGOOVqt%2Br%2BAmI3nH3ZoJDOj8D5E20MPA98UOAUs%3D&amp;ref=L%3A6819692410140052875&amp;srno=p_1&amp;otracker=from-search" TargetMode="External"/><Relationship Id="rId261" Type="http://schemas.openxmlformats.org/officeDocument/2006/relationships/hyperlink" Target="http://www.amazon.in/Micromax-Canvas-Juice-AQ5001-Silver/dp/B00UTKPKHY/ref=sr_1_1?ie=UTF8&amp;qid=1464118480&amp;sr=8-1&amp;keywords=Micromax+Canvas+Juice+2+AQ5001" TargetMode="External"/><Relationship Id="rId14" Type="http://schemas.openxmlformats.org/officeDocument/2006/relationships/hyperlink" Target="http://i.imgur.com/4iUo6Du.jpg" TargetMode="External"/><Relationship Id="rId35" Type="http://schemas.openxmlformats.org/officeDocument/2006/relationships/hyperlink" Target="http://www.flipkart.com/lenovo-a6000-plus/p/itmeb9agnna2thpa?pid=MOBE7JXXWBRAZMSB&amp;al=UZg3ykjhtxnZmckwHjnH%2BsldugMWZuE7Qdj0IGOOVqtTwtd72COYw8zp09XNbw20Wuq8GiBl5e0%3D&amp;ref=L%3A333069902765574526&amp;srno=p_1&amp;otracker=from-search" TargetMode="External"/><Relationship Id="rId56" Type="http://schemas.openxmlformats.org/officeDocument/2006/relationships/hyperlink" Target="http://i.imgur.com/hOqhzVU.jpg" TargetMode="External"/><Relationship Id="rId77" Type="http://schemas.openxmlformats.org/officeDocument/2006/relationships/hyperlink" Target="http://www.amazon.in/dp/B01082DG6Y?tag=googinkenshoo-21&amp;ascsubtag=414bcdf2-77be-489b-9752-52fc34cf0810" TargetMode="External"/><Relationship Id="rId100" Type="http://schemas.openxmlformats.org/officeDocument/2006/relationships/hyperlink" Target="http://i.imgur.com/pVfWqvd.jpg" TargetMode="External"/><Relationship Id="rId8" Type="http://schemas.openxmlformats.org/officeDocument/2006/relationships/hyperlink" Target="http://i.imgur.com/uNIlvqa.jpg" TargetMode="External"/><Relationship Id="rId98" Type="http://schemas.openxmlformats.org/officeDocument/2006/relationships/hyperlink" Target="http://i.imgur.com/E6ZmQaA.jpg" TargetMode="External"/><Relationship Id="rId121" Type="http://schemas.openxmlformats.org/officeDocument/2006/relationships/hyperlink" Target="http://www.amazon.in/Lenovo-PHAB-Plus-Calling-Gunmetal/dp/B0154AY772/ref=sr_1_181/280-6820437-4685107?s=electronics&amp;ie=UTF8&amp;qid=1448857124&amp;sr=1-181&amp;tag=buysmaartcom-21" TargetMode="External"/><Relationship Id="rId142" Type="http://schemas.openxmlformats.org/officeDocument/2006/relationships/hyperlink" Target="http://i.imgur.com/pnrnses.jpg" TargetMode="External"/><Relationship Id="rId163" Type="http://schemas.openxmlformats.org/officeDocument/2006/relationships/hyperlink" Target="http://www.amazon.in/OnePlus-2-Sandstone-Black-64GB/dp/B011RG8SOU/ref=sr_1_4?s=electronics&amp;ie=UTF8&amp;qid=1464088708&amp;sr=1-4&amp;keywords=One+plus+two" TargetMode="External"/><Relationship Id="rId184" Type="http://schemas.openxmlformats.org/officeDocument/2006/relationships/hyperlink" Target="http://i.imgur.com/gzIIjei.jpg" TargetMode="External"/><Relationship Id="rId219" Type="http://schemas.openxmlformats.org/officeDocument/2006/relationships/hyperlink" Target="http://www.flipkart.com/samsung-galaxy-note-5/p/itmec4cxvwnz2zpx?pid=MOBEB893PU2JFTFF&amp;al=w76ZJCmqud%2FHicRLPbobr8ldugMWZuE7Qdj0IGOOVqsuQhjRtsC2wgs9JsFDwT7wpAQal93jw5g%3D&amp;ref=L%3A-6007702072036408960&amp;srno=p_2&amp;otracker=from-search" TargetMode="External"/><Relationship Id="rId230" Type="http://schemas.openxmlformats.org/officeDocument/2006/relationships/hyperlink" Target="http://i.imgur.com/g2164kX.jpg" TargetMode="External"/><Relationship Id="rId251" Type="http://schemas.openxmlformats.org/officeDocument/2006/relationships/hyperlink" Target="http://www.amazon.in/Sony-Xperia-T2-Ultra-Purple/dp/B00I0SMJZI?tag=buysmaartcom-21" TargetMode="External"/><Relationship Id="rId25" Type="http://schemas.openxmlformats.org/officeDocument/2006/relationships/hyperlink" Target="http://www.flipkart.com/panasonic-p55-novo/p/itme9dqwztxk4g6z?pid=MOBE9DQWGCMKEBAV&amp;al=1ZmFdMqbodaHFn%2FX%2Ffp7%2F8ldugMWZuE7Qdj0IGOOVqukPsM2yI8uHzz%2FNKcrrVEHgkP2dTnn5fo%3D&amp;ref=L%3A5129316596416138289&amp;srno=p_1&amp;otracker=from-search" TargetMode="External"/><Relationship Id="rId46" Type="http://schemas.openxmlformats.org/officeDocument/2006/relationships/hyperlink" Target="http://i.imgur.com/RQoIuie.jpg" TargetMode="External"/><Relationship Id="rId67" Type="http://schemas.openxmlformats.org/officeDocument/2006/relationships/hyperlink" Target="http://www.flipkart.com/moto-g-3rd-generation/p/itme9ysjr7mfry3n?pid=MOBE6KK9YZJBYGUC&amp;al=UZg3ykjhtxn7%2FNh%2BM1DVUsldugMWZuE7Qdj0IGOOVqtjlSnRYtyTWAFLDCcHIpL%2B%2BPk%2F7%2FyJlg4%3D&amp;ref=L%3A-3118893229957626665&amp;srno=p_1&amp;otracker=from-search" TargetMode="External"/><Relationship Id="rId88" Type="http://schemas.openxmlformats.org/officeDocument/2006/relationships/hyperlink" Target="http://i.imgur.com/Nj0Ultj.jpg" TargetMode="External"/><Relationship Id="rId111" Type="http://schemas.openxmlformats.org/officeDocument/2006/relationships/hyperlink" Target="http://www.flipkart.com/micromax-canvas-6-pro/p/itmeg4xwxyjjne8h?pid=MOBEG4XWEXTZ5REG&amp;al=UZg3ykjhtxmWgcROxc2VlcldugMWZuE7Qdj0IGOOVqttTrrzSVqcM%2BFm6MqBQc0nEzYMJarOw4A%3D&amp;ref=L%3A-6154921527816008867&amp;srno=p_1&amp;otracker=from-search" TargetMode="External"/><Relationship Id="rId132" Type="http://schemas.openxmlformats.org/officeDocument/2006/relationships/hyperlink" Target="http://i.imgur.com/7ODJwSB.jpg" TargetMode="External"/><Relationship Id="rId153" Type="http://schemas.openxmlformats.org/officeDocument/2006/relationships/hyperlink" Target="http://www.flipkart.com/oneplus-one/p/itme87deqpethtwa?pid=MOBE87BTKJY8QYZH&amp;affid=sales91mob&amp;affExtParam1=DTBX&amp;affExtParam2=1503576437!detail-box!23255!553!G!-T!1464088583" TargetMode="External"/><Relationship Id="rId174" Type="http://schemas.openxmlformats.org/officeDocument/2006/relationships/hyperlink" Target="http://i.imgur.com/pGmxvVF.jpg" TargetMode="External"/><Relationship Id="rId195" Type="http://schemas.openxmlformats.org/officeDocument/2006/relationships/hyperlink" Target="http://www.amazon.in/LG-Nexus-LG-H791-32GB-Carbon/dp/B015ML17EE/ref=sr_1_1?ie=UTF8&amp;qid=1465565128&amp;sr=8-1&amp;keywords=google+nexus+5x" TargetMode="External"/><Relationship Id="rId209" Type="http://schemas.openxmlformats.org/officeDocument/2006/relationships/hyperlink" Target="http://www.amazon.in/ASUS-ZenFone-Unlocked-Cellphone-Black/dp/B01BD8EZT4/ref=sr_1_2?ie=UTF8&amp;qid=1465565365&amp;sr=8-2&amp;keywords=Zenfone+Zoom" TargetMode="External"/><Relationship Id="rId220" Type="http://schemas.openxmlformats.org/officeDocument/2006/relationships/hyperlink" Target="http://i.imgur.com/DPYk2UD.jpg" TargetMode="External"/><Relationship Id="rId241" Type="http://schemas.openxmlformats.org/officeDocument/2006/relationships/hyperlink" Target="http://www.amazon.in/Samsung-Galaxy-Grand-Prime-SM-G531F/dp/B012NSGMU8/ref=sr_1_1?ie=UTF8&amp;qid=1464111996&amp;sr=8-1&amp;keywords=Samsung+Galaxy+Grand+Prime+4G" TargetMode="External"/><Relationship Id="rId15" Type="http://schemas.openxmlformats.org/officeDocument/2006/relationships/hyperlink" Target="http://www.flipkart.com/micromax-canvas-xpress-4g/p/itmecm6f269brfy9?pid=MOBECM6F2PCGSVZM&amp;affid=marketing40" TargetMode="External"/><Relationship Id="rId36" Type="http://schemas.openxmlformats.org/officeDocument/2006/relationships/hyperlink" Target="http://i.imgur.com/UvdCih3.jpg" TargetMode="External"/><Relationship Id="rId57" Type="http://schemas.openxmlformats.org/officeDocument/2006/relationships/hyperlink" Target="http://www.amazon.in/Coolpad-Note-3-Plus-Champagne-White/dp/B01DDP7V7S/?_encoding=UTF8&amp;camp=3626&amp;creative=24790&amp;linkCode=ur2&amp;tag=www91mobilesdtbx-21&amp;ascsubtag=574164238|detail-box|28198|553|G!-T!1464088800" TargetMode="External"/><Relationship Id="rId78" Type="http://schemas.openxmlformats.org/officeDocument/2006/relationships/hyperlink" Target="http://i.imgur.com/yjAJ9yc.jpg" TargetMode="External"/><Relationship Id="rId99" Type="http://schemas.openxmlformats.org/officeDocument/2006/relationships/hyperlink" Target="http://www.flipkart.com/yu-yunicorn/p/itmejeuf7egdedar?pid=MOBEJ3MF23Q9MGMH&amp;affid=marketing40" TargetMode="External"/><Relationship Id="rId101" Type="http://schemas.openxmlformats.org/officeDocument/2006/relationships/hyperlink" Target="http://www.amazon.in/HTC-Desire-626-Blue-Lagoon/dp/B01BNMRU2Y/ref=sr_1_1?ie=UTF8&amp;qid=1464089461&amp;sr=8-1&amp;keywords=HTC+Mobiles+Desire+626" TargetMode="External"/><Relationship Id="rId122" Type="http://schemas.openxmlformats.org/officeDocument/2006/relationships/hyperlink" Target="http://i.imgur.com/XQOkfLu.jpg" TargetMode="External"/><Relationship Id="rId143" Type="http://schemas.openxmlformats.org/officeDocument/2006/relationships/hyperlink" Target="http://www.amazon.in/Sony-Xperia-M4-Aqua-Dual/dp/B00XTX7C4C?tag=buysmaartcom-21" TargetMode="External"/><Relationship Id="rId164" Type="http://schemas.openxmlformats.org/officeDocument/2006/relationships/hyperlink" Target="http://i.imgur.com/93Ckeun.jpg" TargetMode="External"/><Relationship Id="rId185" Type="http://schemas.openxmlformats.org/officeDocument/2006/relationships/hyperlink" Target="http://www.amazon.in/LG-G4-METALLIC-GRAY-32GB/dp/B014WFADM8/ref=sr_1_3?ie=UTF8&amp;qid=1465565194&amp;sr=8-3&amp;keywords=lg+g4" TargetMode="External"/><Relationship Id="rId9" Type="http://schemas.openxmlformats.org/officeDocument/2006/relationships/hyperlink" Target="http://www.flipkart.com/micromax-canvas-juice-4/p/itmefepj9drvupqh?pid=MOBEFEPJ2T6WMDGU&amp;affid=marketing40" TargetMode="External"/><Relationship Id="rId210" Type="http://schemas.openxmlformats.org/officeDocument/2006/relationships/hyperlink" Target="http://i.imgur.com/vb8vaOz.jpg" TargetMode="External"/><Relationship Id="rId26" Type="http://schemas.openxmlformats.org/officeDocument/2006/relationships/hyperlink" Target="http://i.imgur.com/OIz1rDU.jpg" TargetMode="External"/><Relationship Id="rId231" Type="http://schemas.openxmlformats.org/officeDocument/2006/relationships/hyperlink" Target="http://www.amazon.in/dp/B01DDP7UQ0/ref=br_imp?pf_rd_m=A1VBAL9TL5WCBF&amp;pf_rd_s=desktop-hero-kindle-A&amp;pf_rd_r=02SSTCAH7AXFMC023GTH&amp;pf_rd_t=36701&amp;pf_rd_p=974417387&amp;pf_rd_i=desktop" TargetMode="External"/><Relationship Id="rId252" Type="http://schemas.openxmlformats.org/officeDocument/2006/relationships/hyperlink" Target="http://www.amazon.in/Lenovo-PHAB-Plus-Calling-Gunmetal/dp/B0154AY772/ref=sr_1_181/280-6820437-4685107?s=electronics&amp;ie=UTF8&amp;qid=1448857124&amp;sr=1-181&amp;tag=buysmaartcom-21" TargetMode="External"/><Relationship Id="rId47" Type="http://schemas.openxmlformats.org/officeDocument/2006/relationships/hyperlink" Target="http://www.flipkart.com/micromax-canvas-sliver-5/p/itme9c4bc3rsfzar?pid=MOBE9C4BHGAJQHH3&amp;al=S%2FnKHsDHb1ddoP299LPOVMldugMWZuE7Qdj0IGOOVqvA18p6Ya9qTAaZ06YIj%2B0HFHeTC1OZRJw%3D&amp;ref=L%3A8724352264274527995&amp;srno=p_1&amp;findingMethod=Search&amp;otracker=start" TargetMode="External"/><Relationship Id="rId68" Type="http://schemas.openxmlformats.org/officeDocument/2006/relationships/hyperlink" Target="http://i.imgur.com/sEFIXeO.jpg" TargetMode="External"/><Relationship Id="rId89" Type="http://schemas.openxmlformats.org/officeDocument/2006/relationships/hyperlink" Target="http://www.flipkart.com/lenovo-p70-a/p/itme6zzatgssgfjb?pid=MOBE6ZZAURTP7GKS&amp;al=uyHsuTrEG6%2B73nJ35l6e4sldugMWZuE7Qdj0IGOOVquOPRp754lPEQpFlknwVDmVBxtDf1mUlxU%3D&amp;ref=L%3A-1863762443868157995&amp;srno=p_1&amp;findingMethod=Search&amp;otracker=start" TargetMode="External"/><Relationship Id="rId112" Type="http://schemas.openxmlformats.org/officeDocument/2006/relationships/hyperlink" Target="http://i.imgur.com/eBZvTYy.jpg" TargetMode="External"/><Relationship Id="rId133" Type="http://schemas.openxmlformats.org/officeDocument/2006/relationships/hyperlink" Target="http://www.flipkart.com/samsung-galaxy-j7-6-new-2016-edition/p/itmegmrnggh56u22?pid=MOBEG4XWMBDGZVEX&amp;affid=marketing40" TargetMode="External"/><Relationship Id="rId154" Type="http://schemas.openxmlformats.org/officeDocument/2006/relationships/hyperlink" Target="http://i.imgur.com/4f71qbK.jpg" TargetMode="External"/><Relationship Id="rId175" Type="http://schemas.openxmlformats.org/officeDocument/2006/relationships/hyperlink" Target="http://www.flipkart.com/sony-xperia-z3/p/itme8rg3g5rzkhzs?pid=MOBE8RGFPYYGJHJC&amp;al=UZg3ykjhtxnOlGMdDJEXnMldugMWZuE7Qdj0IGOOVqsLRRNCOB3tGeq4yZkRWEhi5F3nf%2Bverv8%3D&amp;ref=L%3A4570505344702368684&amp;srno=p_1&amp;otracker=from-search" TargetMode="External"/><Relationship Id="rId196" Type="http://schemas.openxmlformats.org/officeDocument/2006/relationships/hyperlink" Target="http://i.imgur.com/PfDxlTf.jpg" TargetMode="External"/><Relationship Id="rId200" Type="http://schemas.openxmlformats.org/officeDocument/2006/relationships/hyperlink" Target="http://i.imgur.com/xMzFXai.jpg" TargetMode="External"/><Relationship Id="rId16" Type="http://schemas.openxmlformats.org/officeDocument/2006/relationships/hyperlink" Target="http://i.imgur.com/2Rufqux.jpg" TargetMode="External"/><Relationship Id="rId221" Type="http://schemas.openxmlformats.org/officeDocument/2006/relationships/hyperlink" Target="http://www.amazon.in/Sony-Xperia-Z5-Premium-Dual/dp/B016IH651Q/ref=sr_1_3?ie=UTF8&amp;qid=1465565544&amp;sr=8-3&amp;keywords=sony+xperia+z5+premium" TargetMode="External"/><Relationship Id="rId242" Type="http://schemas.openxmlformats.org/officeDocument/2006/relationships/hyperlink" Target="http://www.amazon.in/Coolpad-Note-3-Plus-Champagne-White/dp/B01DDP7V7S/?_encoding=UTF8&amp;camp=3626&amp;creative=24790&amp;linkCode=ur2&amp;tag=www91mobilesdtbx-21&amp;ascsubtag=574164238|detail-box|28198|553|G!-T!1464088800" TargetMode="External"/><Relationship Id="rId37" Type="http://schemas.openxmlformats.org/officeDocument/2006/relationships/hyperlink" Target="http://www.flipkart.com/samsung-galaxy-j2/p/itmedwngmgzgf56v?pid=MOBEBFQE4WFKV2TF&amp;al=9HG0bUCOkGMPWaRUQJCL2cldugMWZuE7Qdj0IGOOVqt2IP00xE1rISBOGBQJjkefQ35fzbesJGk%3D&amp;ref=L%3A-1766878282826232119&amp;srno=p_1&amp;otracker=from-search" TargetMode="External"/><Relationship Id="rId58" Type="http://schemas.openxmlformats.org/officeDocument/2006/relationships/hyperlink" Target="http://i.imgur.com/uf0lvsF.jpg" TargetMode="External"/><Relationship Id="rId79" Type="http://schemas.openxmlformats.org/officeDocument/2006/relationships/hyperlink" Target="http://www.flipkart.com/micromax-canvas-pulse-4g/p/itmedsak5secaz9v?pid=MOBEDSAKYCSDYETF&amp;cmpid=content_mobile_8965229628_gmc_pla&amp;tgi=sem%2C1%2CG%2C11214002%2Cg%2Csearch%2C%2C99137287700%2C1o1%2C%2C%2Cc%2C%2C%2C%2C%2C%2C%2C&amp;gclid=Cj0KEQjwyum6BRDQ-9jU4PSVxf8BEiQAu1AHqo7a6jWG3Y3OvyFkZ-_8X2AZWwJBM_SNiWYZThOeUi4aAs-c8P8HAQ" TargetMode="External"/><Relationship Id="rId102" Type="http://schemas.openxmlformats.org/officeDocument/2006/relationships/hyperlink" Target="http://i.imgur.com/lL3LaUf.jpg" TargetMode="External"/><Relationship Id="rId123" Type="http://schemas.openxmlformats.org/officeDocument/2006/relationships/hyperlink" Target="http://www.amazon.in/OnePlus-E1003-X-Onyx-16GB/dp/B016UPKCGU/ref=sr_1_5?s=electronics&amp;ie=UTF8&amp;qid=1464088708&amp;sr=1-5&amp;keywords=One+plus+two" TargetMode="External"/><Relationship Id="rId144" Type="http://schemas.openxmlformats.org/officeDocument/2006/relationships/hyperlink" Target="http://i.imgur.com/OayzDpT.jpg" TargetMode="External"/><Relationship Id="rId90" Type="http://schemas.openxmlformats.org/officeDocument/2006/relationships/hyperlink" Target="http://i.imgur.com/e3HeV6p.jpg" TargetMode="External"/><Relationship Id="rId165" Type="http://schemas.openxmlformats.org/officeDocument/2006/relationships/hyperlink" Target="http://www.amazon.in/Huawei-Honor-7-Fantasy-Silver/dp/B01AUIUWWC/ref=sr_1_3?ie=UTF8&amp;qid=1465565164&amp;sr=8-3&amp;keywords=honor+7" TargetMode="External"/><Relationship Id="rId186" Type="http://schemas.openxmlformats.org/officeDocument/2006/relationships/hyperlink" Target="http://i.imgur.com/UblroD8.jpg" TargetMode="External"/><Relationship Id="rId211" Type="http://schemas.openxmlformats.org/officeDocument/2006/relationships/hyperlink" Target="http://www.flipkart.com/apple-iphone-6s/p/itmebysgupjepunx?pid=MOBEBY3VRK2MSPMQ&amp;al=UZg3ykjhtxn%2BhkW%2Fc9iuCMldugMWZuE7Qdj0IGOOVqurJXe6TYWGqcbkMisjr4OBMJDWtKS0FlA%3D&amp;ref=L%3A-19554034914473802&amp;srno=p_1&amp;findingMethod=Search&amp;otracker=start" TargetMode="External"/><Relationship Id="rId232" Type="http://schemas.openxmlformats.org/officeDocument/2006/relationships/hyperlink" Target="http://i.imgur.com/GsIFR6s.jpg" TargetMode="External"/><Relationship Id="rId253" Type="http://schemas.openxmlformats.org/officeDocument/2006/relationships/hyperlink" Target="http://www.amazon.in/OnePlus-E1003-X-Onyx-16GB/dp/B016UPKCGU/ref=sr_1_5?s=electronics&amp;ie=UTF8&amp;qid=1464088708&amp;sr=1-5&amp;keywords=One+plus+two" TargetMode="External"/><Relationship Id="rId27" Type="http://schemas.openxmlformats.org/officeDocument/2006/relationships/hyperlink" Target="http://www.flipkart.com/redmi-2-prime/p/itmeb3htgxkfkxm3" TargetMode="External"/><Relationship Id="rId48" Type="http://schemas.openxmlformats.org/officeDocument/2006/relationships/hyperlink" Target="http://i.imgur.com/MSu097W.jpg" TargetMode="External"/><Relationship Id="rId69" Type="http://schemas.openxmlformats.org/officeDocument/2006/relationships/hyperlink" Target="http://www.amazon.in/Xiaomi-Redmi-Note-Gold-32GB/dp/B01C2T6IDY/ref=sr_1_4?s=electronics&amp;ie=UTF8&amp;qid=1464089075&amp;sr=1-4&amp;keywords=Redmi+Note+3+32GB" TargetMode="External"/><Relationship Id="rId113" Type="http://schemas.openxmlformats.org/officeDocument/2006/relationships/hyperlink" Target="http://www.flipkart.com/samsung-galaxy-j7/p/itmeafbfjhsydbpw?pid=MOBE93GWSMGZHFSK&amp;al=9HG0bUCOkGOVjqI8%2BlM5asldugMWZuE7Qdj0IGOOVqstRxG6r6OZYSideNan9D7%2BwpbEkqhv89s%3D&amp;ref=L%3A-4813837740416481103&amp;srno=p_4&amp;otracker=from-search" TargetMode="External"/><Relationship Id="rId134" Type="http://schemas.openxmlformats.org/officeDocument/2006/relationships/hyperlink" Target="http://i.imgur.com/50sDtN3.jpg" TargetMode="External"/><Relationship Id="rId80" Type="http://schemas.openxmlformats.org/officeDocument/2006/relationships/hyperlink" Target="http://i.imgur.com/j0nhdoh.jpg" TargetMode="External"/><Relationship Id="rId155" Type="http://schemas.openxmlformats.org/officeDocument/2006/relationships/hyperlink" Target="http://www.flipkart.com/apple-iphone-5s/p/itme8ra4f4twtsva?pid=MOBDPPZZPXVDJHSQ&amp;al=UZg3ykjhtxl709TYycK5F8ldugMWZuE7Qdj0IGOOVqvIkJavrmo6pFSRsLDT0Qx6tolG94KUFtg%3D&amp;ref=L%3A4766386520118936427&amp;srno=p_2&amp;findingMethod=Search&amp;otracker=start" TargetMode="External"/><Relationship Id="rId176" Type="http://schemas.openxmlformats.org/officeDocument/2006/relationships/hyperlink" Target="http://i.imgur.com/M9pGit6.jpg" TargetMode="External"/><Relationship Id="rId197" Type="http://schemas.openxmlformats.org/officeDocument/2006/relationships/hyperlink" Target="http://www.flipkart.com/apple-iphone-6/p/itme8dvfeuxxbm4r?pid=MOBEYHZ2YAXZMF2J&amp;al=%2Fd23Zv4hYLn2vziNsU9GSsldugMWZuE7Qdj0IGOOVqsijtH3SF130epoeQMbJLmt21QvgrUHmds%3D&amp;ref=L%3A854068946197759879&amp;srno=p_6&amp;otracker=from-search" TargetMode="External"/><Relationship Id="rId201" Type="http://schemas.openxmlformats.org/officeDocument/2006/relationships/hyperlink" Target="http://www.flipkart.com/htc-one-m9/p/itme74myquqma72z?semcmpid=sem_3856208402_mobilesnew_goog&amp;tgi=sem,1,G,3856208402,g,search,,81845783221,1t1,b,%2Bone%20%2Bm9%2B%20%2Bprice,c,,,,,,46600,&amp;gclid=Cj0KEQjwyum6BRDQ-9jU4PSVxf8BEiQAu1AHqhpf3IaoK_5fANklDc_D1lGE0L1HY1RbD7wIAUMgE5gaApON8P8HAQ" TargetMode="External"/><Relationship Id="rId222" Type="http://schemas.openxmlformats.org/officeDocument/2006/relationships/hyperlink" Target="http://i.imgur.com/xvfjLms.jpg" TargetMode="External"/><Relationship Id="rId243" Type="http://schemas.openxmlformats.org/officeDocument/2006/relationships/hyperlink" Target="http://www.ebay.in/itm/121842547642?aff_source=Sok-Goog" TargetMode="External"/><Relationship Id="rId17" Type="http://schemas.openxmlformats.org/officeDocument/2006/relationships/hyperlink" Target="http://www.flipkart.com/micromax-canvas-xpress-4g/p/itmecm6f269brfy9?pid=MOBECM6F2PCGSVZM&amp;al=RAyNrBCUVYZ418349gGqHcldugMWZuE7Qdj0IGOOVqvTfb8d0XKwy0w%2Bs9JOnVKEzyqC0Y84clA%3D&amp;ref=L%3A7142323988071862265&amp;srno=p_1&amp;findingMethod=Search&amp;otracker=start" TargetMode="External"/><Relationship Id="rId38" Type="http://schemas.openxmlformats.org/officeDocument/2006/relationships/hyperlink" Target="http://i.imgur.com/XcYoopE.jpg" TargetMode="External"/><Relationship Id="rId59" Type="http://schemas.openxmlformats.org/officeDocument/2006/relationships/hyperlink" Target="http://www.flipkart.com/htc-desire-620g-dual-sim/p/itme7zfwbafqacj3?pid=MOBE2ZFHHKG8YUGQ&amp;al=VBGoePRhE4A%2F%2BXEzrnAsy8ldugMWZuE7Qdj0IGOOVqvqZNhW%2FnyyYhoaz2yEfc55PioKGZouvOE%3D&amp;ref=L%3A-8134568692997734172&amp;srno=p_1&amp;otracker=from-search" TargetMode="External"/><Relationship Id="rId103" Type="http://schemas.openxmlformats.org/officeDocument/2006/relationships/hyperlink" Target="http://www.flipkart.com/lenovo-vibe-p1m/p/itmecrurvpmzhcyg?pid=MOBEB3VWZZTZSV5P&amp;affid=sales91mob&amp;affExtParam1=DTBX&amp;affExtParam2=813383631!detail-box!26365!553!G!-T!1464089380" TargetMode="External"/><Relationship Id="rId124" Type="http://schemas.openxmlformats.org/officeDocument/2006/relationships/hyperlink" Target="http://i.imgur.com/23cmJYR.jpg" TargetMode="External"/><Relationship Id="rId70" Type="http://schemas.openxmlformats.org/officeDocument/2006/relationships/hyperlink" Target="http://i.imgur.com/6jmAHwj.jpg" TargetMode="External"/><Relationship Id="rId91" Type="http://schemas.openxmlformats.org/officeDocument/2006/relationships/hyperlink" Target="http://www.flipkart.com/lava-v5/p/itmefhw6esctesmu?pid=MOBEFHW6M29KZGZY&amp;al=%2Fd23Zv4hYLl6uGLXEuBRN8ldugMWZuE7Qdj0IGOOVqukfNgJQESZNJl7zd5IWLMaVA0o2HeFo3Q%3D&amp;ref=L%3A299942249422733385&amp;srno=p_1&amp;otracker=from-search" TargetMode="External"/><Relationship Id="rId145" Type="http://schemas.openxmlformats.org/officeDocument/2006/relationships/hyperlink" Target="http://www.flipkart.com/sony-xperia-c4-dual/p/itme9gw2xxxgd9wy?pid=MOBE89M8BXKKYMBP&amp;affid=marketing40" TargetMode="External"/><Relationship Id="rId166" Type="http://schemas.openxmlformats.org/officeDocument/2006/relationships/hyperlink" Target="http://i.imgur.com/QL0E1Fn.jpg" TargetMode="External"/><Relationship Id="rId187" Type="http://schemas.openxmlformats.org/officeDocument/2006/relationships/hyperlink" Target="http://www.flipkart.com/nexus-6p/p/itmecw7y9ashzgcg?pid=MOBEBZPFWGYVFTFD&amp;al=9ojd%2B2MNGan1dRUHsNJENcldugMWZuE7Qdj0IGOOVqt0yis0MsF3r2OgHeLkKq07%2FrnbbLcqhAU%3D&amp;ref=L%3A-270795440152688325&amp;srno=p_1&amp;otracker=from-search" TargetMode="External"/><Relationship Id="rId1" Type="http://schemas.openxmlformats.org/officeDocument/2006/relationships/hyperlink" Target="http://www.flipkart.com/infocus-m260/p/itmednfetwwthby4?pid=MOBEDNFEVGRDYA4B&amp;&amp;colorSelected=true&amp;otracker=pp_mobile_color" TargetMode="External"/><Relationship Id="rId212" Type="http://schemas.openxmlformats.org/officeDocument/2006/relationships/hyperlink" Target="http://i.imgur.com/86oF94M.jpg" TargetMode="External"/><Relationship Id="rId233" Type="http://schemas.openxmlformats.org/officeDocument/2006/relationships/hyperlink" Target="http://www.amazon.in/Lenovo-A1000-Black/dp/B0174KJV4O/ref=sr_1_3?s=electronics&amp;ie=UTF8&amp;qid=1466492860&amp;sr=1-3&amp;keywords=lenovo+a1000" TargetMode="External"/><Relationship Id="rId254" Type="http://schemas.openxmlformats.org/officeDocument/2006/relationships/hyperlink" Target="http://www.flipkart.com/moto-x-2nd-generation/p/itme7yb9cj9ghfvg?pid=MOBDZ3FVVZT38WQH&amp;&amp;storageSelected=true&amp;otracker=pp_mobile_storage" TargetMode="External"/><Relationship Id="rId28" Type="http://schemas.openxmlformats.org/officeDocument/2006/relationships/hyperlink" Target="http://i.imgur.com/LAOO38V.jpg" TargetMode="External"/><Relationship Id="rId49" Type="http://schemas.openxmlformats.org/officeDocument/2006/relationships/hyperlink" Target="http://www.flipkart.com/lenovo-vibe-k5-plus/p/itmegthqujkrnz3s?pid=MOBEFSHZDRYZPDCH&amp;al=9HG0bUCOkGP2tsuzcJ0AocldugMWZuE7Qdj0IGOOVqt%2Br%2BAmI3nH3ZoJDOj8D5E20MPA98UOAUs%3D&amp;ref=L%3A6819692410140052875&amp;srno=p_1&amp;otracker=from-search" TargetMode="External"/><Relationship Id="rId114" Type="http://schemas.openxmlformats.org/officeDocument/2006/relationships/hyperlink" Target="http://i.imgur.com/dYREt8J.jpg" TargetMode="External"/><Relationship Id="rId60" Type="http://schemas.openxmlformats.org/officeDocument/2006/relationships/hyperlink" Target="http://i.imgur.com/forQYdb.jpg" TargetMode="External"/><Relationship Id="rId81" Type="http://schemas.openxmlformats.org/officeDocument/2006/relationships/hyperlink" Target="http://www.flipkart.com/samsung-galaxy-on7/p/itmedhx3jgmu2gps?pid=MOBECCA5Y5HBYR3Q&amp;al=qclv8eDRjG5cE232u3OfXsldugMWZuE7Qdj0IGOOVquHfqPK%2Bu%2FtWBVKOTEP36o0x7BzdBwL%2F%2Fs%3D&amp;ref=L%3A8096762414181074065&amp;srno=p_1&amp;otracker=from-search" TargetMode="External"/><Relationship Id="rId135" Type="http://schemas.openxmlformats.org/officeDocument/2006/relationships/hyperlink" Target="http://www.flipkart.com/lenovo-vibe-p1/p/itmechk5wmgkxkyq?pid=MOBEB3VWHP7TJSQP&amp;affid=sales91mob&amp;affExtParam1=DTBX&amp;affExtParam2=813383631!detail-box!26325!553!G!-T!1464089321" TargetMode="External"/><Relationship Id="rId156" Type="http://schemas.openxmlformats.org/officeDocument/2006/relationships/hyperlink" Target="http://i.imgur.com/Ed4Zxzk.jpg" TargetMode="External"/><Relationship Id="rId177" Type="http://schemas.openxmlformats.org/officeDocument/2006/relationships/hyperlink" Target="http://www.flipkart.com/sony-xperia-m5-dual/p/itmebfj5watpymfj?pid=MOBEBFJ598HYFBCE&amp;affid=marketing40" TargetMode="External"/><Relationship Id="rId198" Type="http://schemas.openxmlformats.org/officeDocument/2006/relationships/hyperlink" Target="http://i.imgur.com/glvLNp1.jpg" TargetMode="External"/><Relationship Id="rId202" Type="http://schemas.openxmlformats.org/officeDocument/2006/relationships/hyperlink" Target="http://i.imgur.com/VqwjjRt.jpg" TargetMode="External"/><Relationship Id="rId223" Type="http://schemas.openxmlformats.org/officeDocument/2006/relationships/hyperlink" Target="http://www.amazon.in/BlackBerry-PRIV-Black/dp/B01B4KRAQQ/ref=sr_1_1?ie=UTF8&amp;qid=1465565487&amp;sr=8-1&amp;keywords=priv" TargetMode="External"/><Relationship Id="rId244" Type="http://schemas.openxmlformats.org/officeDocument/2006/relationships/hyperlink" Target="http://www.amazon.in/Xiaomi-Redmi-Note-Gold-32GB/dp/B01C2T6IDY/ref=sr_1_4?s=electronics&amp;ie=UTF8&amp;qid=1464089075&amp;sr=1-4&amp;keywords=Redmi+Note+3+32GB" TargetMode="External"/><Relationship Id="rId18" Type="http://schemas.openxmlformats.org/officeDocument/2006/relationships/hyperlink" Target="http://i.imgur.com/2Rufqux.jpg" TargetMode="External"/><Relationship Id="rId39" Type="http://schemas.openxmlformats.org/officeDocument/2006/relationships/hyperlink" Target="http://www.flipkart.com/yu-yuphoria/p/itme8w55tyv3zd5w?pid=MOBE8W55HJAH5PRW&amp;affid=marketing40" TargetMode="External"/><Relationship Id="rId50" Type="http://schemas.openxmlformats.org/officeDocument/2006/relationships/hyperlink" Target="http://i.imgur.com/gFh7RNY.jpg" TargetMode="External"/><Relationship Id="rId104" Type="http://schemas.openxmlformats.org/officeDocument/2006/relationships/hyperlink" Target="http://i.imgur.com/jFOVQ0I.jpg" TargetMode="External"/><Relationship Id="rId125" Type="http://schemas.openxmlformats.org/officeDocument/2006/relationships/hyperlink" Target="http://www.flipkart.com/mi-4/p/itme3jfejqvgb4gw?pid=MOBE3JFC9UAFZ3QH&amp;al=UZg3ykjhtxmHnKZIsGillcldugMWZuE7Qdj0IGOOVqt5dOlORuqbD%2BVgpKvTFxhVldw6v59CzT0%3D&amp;ref=L%3A5917992116126236762&amp;srno=p_1&amp;otracker=from-search" TargetMode="External"/><Relationship Id="rId146" Type="http://schemas.openxmlformats.org/officeDocument/2006/relationships/hyperlink" Target="http://i.imgur.com/8zDrO2s.jpg" TargetMode="External"/><Relationship Id="rId167" Type="http://schemas.openxmlformats.org/officeDocument/2006/relationships/hyperlink" Target="http://www.ebay.in/itm/121939246131?aff_source=Sok-Goog" TargetMode="External"/><Relationship Id="rId188" Type="http://schemas.openxmlformats.org/officeDocument/2006/relationships/hyperlink" Target="http://i.imgur.com/zZmuzxn.jpg" TargetMode="External"/><Relationship Id="rId71" Type="http://schemas.openxmlformats.org/officeDocument/2006/relationships/hyperlink" Target="http://www.amazon.in/Xiaomi-Redmi-Note-Gold-16GB/dp/B01C2T6I6G/ref=sr_1_4?s=electronics&amp;ie=UTF8&amp;qid=1464088318&amp;sr=1-4&amp;keywords=redmi+note+3+16gb" TargetMode="External"/><Relationship Id="rId92" Type="http://schemas.openxmlformats.org/officeDocument/2006/relationships/hyperlink" Target="http://i.imgur.com/MrXc1aW.jpg" TargetMode="External"/><Relationship Id="rId213" Type="http://schemas.openxmlformats.org/officeDocument/2006/relationships/hyperlink" Target="http://www.flipkart.com/apple-iphone-6/p/itme8ra6fzzme5sz?pid=MOBEYHZ2VSVKHAZH&amp;al=9HG0bUCOkGMkz2rLwCi%2B7cldugMWZuE7Qdj0IGOOVqtKNoic2WB%2BL0huag3Wqqgl1sTiQd0puB8%3D&amp;ref=L%3A-6870355236113857964&amp;srno=p_1&amp;otracker=from-search" TargetMode="External"/><Relationship Id="rId234" Type="http://schemas.openxmlformats.org/officeDocument/2006/relationships/hyperlink" Target="http://www.snapdeal.com/product/xolo-era-4g-8gb-black/668234088118?utm_source=earth_feed&amp;utm_campaign=TopPerformersPLA2&amp;utm_medium=cpc&amp;utm_content=668234088118&amp;utm_term=668234088118&amp;campaignid=335351005&amp;adgroupid=27785922325&amp;adposition=1o1&amp;network=g&amp;device=c&amp;targetid=pla-172148963605" TargetMode="External"/><Relationship Id="rId2" Type="http://schemas.openxmlformats.org/officeDocument/2006/relationships/hyperlink" Target="http://i.imgur.com/WmhTnt1.jpg" TargetMode="External"/><Relationship Id="rId29" Type="http://schemas.openxmlformats.org/officeDocument/2006/relationships/hyperlink" Target="http://www.amazon.in/Coolpad-Note-Lite-Champagne-White/dp/B019Z8SGW6/?_encoding=UTF8&amp;camp=3626&amp;creative=24790&amp;linkCode=ur2&amp;tag=www91mobilesdtbx-21&amp;ascsubtag=574164238|detail-box|27397|553|G!-T!1464087872" TargetMode="External"/><Relationship Id="rId255" Type="http://schemas.openxmlformats.org/officeDocument/2006/relationships/hyperlink" Target="http://www.amazon.in/OPPO-Digital-F1-Oppo-Golden/dp/B01BD8G3W6/?_encoding=UTF8&amp;camp=3626&amp;creative=24790&amp;linkCode=ur2&amp;tag=www91mobilesdtbx-21&amp;ascsubtag=813383631|detail-box|27349|553|G!-T!1464088621" TargetMode="External"/><Relationship Id="rId40" Type="http://schemas.openxmlformats.org/officeDocument/2006/relationships/hyperlink" Target="http://i.imgur.com/XR1N8ej.jpg" TargetMode="External"/><Relationship Id="rId115" Type="http://schemas.openxmlformats.org/officeDocument/2006/relationships/hyperlink" Target="http://www.flipkart.com/samsung-galaxy-e7/p/itme9w9tjbyreqns?pid=MOBE3UN6WVPRFCZM&amp;affid=marketing40" TargetMode="External"/><Relationship Id="rId136" Type="http://schemas.openxmlformats.org/officeDocument/2006/relationships/hyperlink" Target="http://i.imgur.com/a1cOo8G.jpg" TargetMode="External"/><Relationship Id="rId157" Type="http://schemas.openxmlformats.org/officeDocument/2006/relationships/hyperlink" Target="http://www.flipkart.com/htc-desire-826-ds-gsm-cdma/p/itme9yhwqqjjhnxj?pid=MOBE9959NZZSC7GZ&amp;al=UZg3ykjhtxmShx%2BIngMsFsldugMWZuE7Qdj0IGOOVqvdu8v8rlpFSlGYDxpVosjjx1RI4XPKO7c%3D&amp;ref=L%3A4335284825884935009&amp;srno=p_1&amp;otracker=from-search" TargetMode="External"/><Relationship Id="rId178" Type="http://schemas.openxmlformats.org/officeDocument/2006/relationships/hyperlink" Target="http://i.imgur.com/SZU7LIr.jpg" TargetMode="External"/><Relationship Id="rId61" Type="http://schemas.openxmlformats.org/officeDocument/2006/relationships/hyperlink" Target="http://www.ebay.in/itm/121842547642?aff_source=Sok-Goog" TargetMode="External"/><Relationship Id="rId82" Type="http://schemas.openxmlformats.org/officeDocument/2006/relationships/hyperlink" Target="http://i.imgur.com/MbYcsDe.jpg" TargetMode="External"/><Relationship Id="rId199" Type="http://schemas.openxmlformats.org/officeDocument/2006/relationships/hyperlink" Target="http://www.flipkart.com/apple-iphone-6/p/itme8dvfeuxxbm4r?pid=MOBEYHZ2YAXZMF2J&amp;affid=sales91mob&amp;affExtParam1=DTBX&amp;affExtParam2=1503576437!detail-box!18815!553!G!-T!1464088867" TargetMode="External"/><Relationship Id="rId203" Type="http://schemas.openxmlformats.org/officeDocument/2006/relationships/hyperlink" Target="http://www.amazon.in/LG-G3-D855-Titan-32GB/dp/B00KMUL5HA/ref=sr_1_1?ie=UTF8&amp;qid=1465565451&amp;sr=8-1&amp;keywords=lg+g3" TargetMode="External"/><Relationship Id="rId19" Type="http://schemas.openxmlformats.org/officeDocument/2006/relationships/hyperlink" Target="http://www.amazon.in/Micromax-Canvas-Juice-AQ5001-Silver/dp/B00UTKPKHY/ref=sr_1_1?ie=UTF8&amp;qid=1464118480&amp;sr=8-1&amp;keywords=Micromax+Canvas+Juice+2+AQ5001" TargetMode="External"/><Relationship Id="rId224" Type="http://schemas.openxmlformats.org/officeDocument/2006/relationships/hyperlink" Target="http://i.imgur.com/WxsWpem.jpg" TargetMode="External"/><Relationship Id="rId245" Type="http://schemas.openxmlformats.org/officeDocument/2006/relationships/hyperlink" Target="http://www.amazon.in/Xiaomi-Redmi-Note-Gold-16GB/dp/B01C2T6I6G/ref=sr_1_4?s=electronics&amp;ie=UTF8&amp;qid=1464088318&amp;sr=1-4&amp;keywords=redmi+note+3+16gb" TargetMode="External"/><Relationship Id="rId30" Type="http://schemas.openxmlformats.org/officeDocument/2006/relationships/hyperlink" Target="http://i.imgur.com/RZViyp9.jpg" TargetMode="External"/><Relationship Id="rId105" Type="http://schemas.openxmlformats.org/officeDocument/2006/relationships/hyperlink" Target="http://www.amazon.in/dp/product/B01DDP87N0?tag=buysmaartcom-21" TargetMode="External"/><Relationship Id="rId126" Type="http://schemas.openxmlformats.org/officeDocument/2006/relationships/hyperlink" Target="http://i.imgur.com/8hsjB4R.jpg" TargetMode="External"/><Relationship Id="rId147" Type="http://schemas.openxmlformats.org/officeDocument/2006/relationships/hyperlink" Target="http://www.flipkart.com/htc-desire-828-dual-sim/p/itmedcxdybzacdrz?pid=MOBEDCXDGEBKZGWG&amp;al=hh8ywRIjKo%2Fgdg0eq5KP58ldugMWZuE7Qdj0IGOOVqsyhxy3KcJ8RMQhqOKtNyuX36pvnLwy5yc%3D&amp;ref=L%3A-5651924783209953810&amp;srno=p_1&amp;otracker=from-search" TargetMode="External"/><Relationship Id="rId168" Type="http://schemas.openxmlformats.org/officeDocument/2006/relationships/hyperlink" Target="http://i.imgur.com/n2UUtdL.jpg" TargetMode="External"/><Relationship Id="rId51" Type="http://schemas.openxmlformats.org/officeDocument/2006/relationships/hyperlink" Target="http://www.amazon.in/Samsung-Galaxy-Grand-Prime-SM-G531F/dp/B012NSGMU8/ref=sr_1_1?ie=UTF8&amp;qid=1464111996&amp;sr=8-1&amp;keywords=Samsung+Galaxy+Grand+Prime+4G" TargetMode="External"/><Relationship Id="rId72" Type="http://schemas.openxmlformats.org/officeDocument/2006/relationships/hyperlink" Target="http://i.imgur.com/09YofAj.jpg" TargetMode="External"/><Relationship Id="rId93" Type="http://schemas.openxmlformats.org/officeDocument/2006/relationships/hyperlink" Target="http://www.flipkart.com/mi-4i/p/itme8cuyyqdwek9m?pid=MOBE7N7VRWFCBNTS&amp;affid=marketing40" TargetMode="External"/><Relationship Id="rId189" Type="http://schemas.openxmlformats.org/officeDocument/2006/relationships/hyperlink" Target="http://www.flipkart.com/samsung-galaxy-s6/p/itme5z4aypvtrxmy?pid=MOBE5Z49HE46PNVF&amp;al=VBGoePRhE4CA5TTui8ZEecldugMWZuE7Qdj0IGOOVqtgqGfjIE1nC2vxPUC%2BObl1ctZNllAxpB0%3D&amp;ref=L%3A-6031201455304651069&amp;srno=p_1&amp;otracker=from-search" TargetMode="External"/><Relationship Id="rId3" Type="http://schemas.openxmlformats.org/officeDocument/2006/relationships/hyperlink" Target="http://www.flipkart.com/lenovo-a1000/p/itmed7hg9bv9d3v8?pid=MOBECE7KXJH5HAGJ&amp;al=UZg3ykjhtxlhQ1Xc4dd4AcldugMWZuE7Qdj0IGOOVqskB%2F%2Fphg1yhOyirYQyca6%2BxOVtuaGjGpA%3D&amp;ref=L%3A3463680454726273075&amp;srno=p_1&amp;otracker=from-search" TargetMode="External"/><Relationship Id="rId214" Type="http://schemas.openxmlformats.org/officeDocument/2006/relationships/hyperlink" Target="http://i.imgur.com/78zFoDC.jpg" TargetMode="External"/><Relationship Id="rId235" Type="http://schemas.openxmlformats.org/officeDocument/2006/relationships/hyperlink" Target="http://www.flipkart.com/micromax-canvas-juice-4/p/itmefepj9drvupqh?pid=MOBEFEPJ2T6WMDGU&amp;affid=marketing40" TargetMode="External"/><Relationship Id="rId256" Type="http://schemas.openxmlformats.org/officeDocument/2006/relationships/hyperlink" Target="http://www.flipkart.com/moto-x-play-with-turbo-charger/p/itmefm5hwb58t8zj?pid=MOBEFM5HRWYCHDSR&amp;al=UZg3ykjhtxmEcO%2B4HnuCCMldugMWZuE7Qdj0IGOOVquFE1d6fVf%2BAaWZzTK09ZvTx7mE7NuB5Ic%3D&amp;ref=L%3A-5195171229402380437&amp;srno=p_1&amp;otracker=from-search" TargetMode="External"/><Relationship Id="rId116" Type="http://schemas.openxmlformats.org/officeDocument/2006/relationships/hyperlink" Target="http://i.imgur.com/YqHMINH.jpg" TargetMode="External"/><Relationship Id="rId137" Type="http://schemas.openxmlformats.org/officeDocument/2006/relationships/hyperlink" Target="http://www.amazon.in/Samsung-Galaxy-S4-GT-I9500-White/dp/B00CL4HXQC/ref=sr_1_4?s=electronics&amp;ie=UTF8&amp;qid=1464424289&amp;sr=1-4&amp;keywords=Samsung+Galaxy+S4" TargetMode="External"/><Relationship Id="rId158" Type="http://schemas.openxmlformats.org/officeDocument/2006/relationships/hyperlink" Target="http://i.imgur.com/MQsnlaP.jpg" TargetMode="External"/><Relationship Id="rId20" Type="http://schemas.openxmlformats.org/officeDocument/2006/relationships/hyperlink" Target="http://i.imgur.com/coC0yxK.jpg" TargetMode="External"/><Relationship Id="rId41" Type="http://schemas.openxmlformats.org/officeDocument/2006/relationships/hyperlink" Target="http://www.flipkart.com/micromax-canvas-juice-4g/p/itmefd3gjmmqrrgf?pid=MOBEFD3GBWSHPCK5&amp;al=UZg3ykjhtxkyAUCG2kKBIMldugMWZuE7Qdj0IGOOVqv%2BsRfRu9tMaOmrNwGL3BwxuulGZPRZsYI%3D&amp;ref=L%3A7478889858450540069&amp;srno=p_1&amp;otracker=from-search" TargetMode="External"/><Relationship Id="rId62" Type="http://schemas.openxmlformats.org/officeDocument/2006/relationships/hyperlink" Target="http://i.imgur.com/LgjoJdB.jpg" TargetMode="External"/><Relationship Id="rId83" Type="http://schemas.openxmlformats.org/officeDocument/2006/relationships/hyperlink" Target="http://www.flipkart.com/micromax-canvas-5/p/itmecsveuu44wspp?pid=MOBECSVEQNZ5ZQ8Q&amp;al=9HG0bUCOkGOukP8GcVqaScldugMWZuE7Qdj0IGOOVqudQNQpzN8Znc6mvE9ANZfS9k4yLX70BZU%3D&amp;ref=L%3A-3895751861320709&amp;srno=p_1&amp;otracker=from-search" TargetMode="External"/><Relationship Id="rId179" Type="http://schemas.openxmlformats.org/officeDocument/2006/relationships/hyperlink" Target="http://www.flipkart.com/oppo-f1plus/p/itmehzhgq9rsyyzb?pid=MOBEHZHGVQQZBBGC&amp;affid=sales91mob&amp;affExtParam1=DTBX&amp;affExtParam2=813383631!detail-box!27842!553!G!-T!1464088996" TargetMode="External"/><Relationship Id="rId190" Type="http://schemas.openxmlformats.org/officeDocument/2006/relationships/hyperlink" Target="http://i.imgur.com/7ydNVfk.jpg" TargetMode="External"/><Relationship Id="rId204" Type="http://schemas.openxmlformats.org/officeDocument/2006/relationships/hyperlink" Target="http://i.imgur.com/qgmvQVe.jpg" TargetMode="External"/><Relationship Id="rId225" Type="http://schemas.openxmlformats.org/officeDocument/2006/relationships/hyperlink" Target="http://www.flipkart.com/samsung-galaxy-s7-edge/p/itmehgj9ffpgr5sz?pid=MOBEGFZPMZTYFHAD&amp;al=9HG0bUCOkGNTLRD5CWwessldugMWZuE7Qdj0IGOOVqvH%2FN3wBMo%2B2IdRTglxktGBHLwMyQqgo0Y%3D&amp;ref=L%3A3450707279988608105&amp;srno=p_1&amp;otracker=from-search" TargetMode="External"/><Relationship Id="rId246" Type="http://schemas.openxmlformats.org/officeDocument/2006/relationships/hyperlink" Target="http://www.flipkart.com/lava-v5/p/itmefhw6esctesmu?pid=MOBEFHW6M29KZGZY&amp;al=%2Fd23Zv4hYLl6uGLXEuBRN8ldugMWZuE7Qdj0IGOOVqukfNgJQESZNJl7zd5IWLMaVA0o2HeFo3Q%3D&amp;ref=L%3A299942249422733385&amp;srno=p_1&amp;otracker=from-search" TargetMode="External"/><Relationship Id="rId106" Type="http://schemas.openxmlformats.org/officeDocument/2006/relationships/hyperlink" Target="http://i.imgur.com/AN90Qt8.jpg" TargetMode="External"/><Relationship Id="rId127" Type="http://schemas.openxmlformats.org/officeDocument/2006/relationships/hyperlink" Target="http://www.flipkart.com/moto-x-2nd-generation/p/itme7yb9cj9ghfvg?pid=MOBDZ3FVVZT38WQH&amp;&amp;storageSelected=true&amp;otracker=pp_mobile_storage" TargetMode="External"/><Relationship Id="rId10" Type="http://schemas.openxmlformats.org/officeDocument/2006/relationships/hyperlink" Target="http://i.imgur.com/uNIlvqa.jpg" TargetMode="External"/><Relationship Id="rId31" Type="http://schemas.openxmlformats.org/officeDocument/2006/relationships/hyperlink" Target="http://www.flipkart.com/meizu-m2/p/itmeehf4bzfmecd5?pid=MOBEEHF4PRQTKEJ4&amp;affid=businessbu&amp;affExtParam1=btnd&amp;affExtParam2=btnd-57596934dc39c2967b8b4625" TargetMode="External"/><Relationship Id="rId52" Type="http://schemas.openxmlformats.org/officeDocument/2006/relationships/hyperlink" Target="http://i.imgur.com/rxSidJX.jpg" TargetMode="External"/><Relationship Id="rId73" Type="http://schemas.openxmlformats.org/officeDocument/2006/relationships/hyperlink" Target="http://www.flipkart.com/lenovo-k3-note/p/itmebygmmk8cfmy4?pid=MOBE8AHAT4SFH3PJ&amp;al=9HG0bUCOkGMHdwhxf93CwcldugMWZuE7Qdj0IGOOVqvbB2ndw4bot2%2BB385C%2BS6%2FaUh5p6rZrYE%3D&amp;ref=L%3A5408977814288878984&amp;srno=p_1&amp;otracker=from-search" TargetMode="External"/><Relationship Id="rId94" Type="http://schemas.openxmlformats.org/officeDocument/2006/relationships/hyperlink" Target="http://i.imgur.com/CPnPUPE.jpg" TargetMode="External"/><Relationship Id="rId148" Type="http://schemas.openxmlformats.org/officeDocument/2006/relationships/hyperlink" Target="http://i.imgur.com/XJCjXl0.jpg" TargetMode="External"/><Relationship Id="rId169" Type="http://schemas.openxmlformats.org/officeDocument/2006/relationships/hyperlink" Target="http://www.amazon.in/dp/product/B01DAECA9Q?tag=buysmaartcom-21" TargetMode="External"/><Relationship Id="rId4" Type="http://schemas.openxmlformats.org/officeDocument/2006/relationships/hyperlink" Target="http://i.imgur.com/Rs55XtH.jpg" TargetMode="External"/><Relationship Id="rId180" Type="http://schemas.openxmlformats.org/officeDocument/2006/relationships/hyperlink" Target="http://i.imgur.com/min6xuu.jpg" TargetMode="External"/><Relationship Id="rId215" Type="http://schemas.openxmlformats.org/officeDocument/2006/relationships/hyperlink" Target="http://www.flipkart.com/samsung-galaxy-s7/p/itmehgj9xtbrfpuf?pid=MOBEGFZPKXDMDBJ2&amp;al=Fetwtp4ZlEvJt0cwz3Os6sldugMWZuE7Qdj0IGOOVqvLPPlsxqZUpjYdrs6PcxpSvNakqTWqjdo%3D&amp;ref=L%3A6877765101641941754&amp;srno=p_1&amp;otracker=from-search" TargetMode="External"/><Relationship Id="rId236" Type="http://schemas.openxmlformats.org/officeDocument/2006/relationships/hyperlink" Target="http://www.ebay.in/itm/Micromax-Canvas-Spark-3-Q385-Grey-with-manufacturer-warranty-/252365340923?hash=item3ac22580fb:g:KaoAAOSwkEVXG2qR" TargetMode="External"/><Relationship Id="rId257" Type="http://schemas.openxmlformats.org/officeDocument/2006/relationships/hyperlink" Target="http://www.amazon.in/Sony-Xperia-M4-Aqua-Dual/dp/B00XTX7C4C?tag=buysmaartcom-21" TargetMode="External"/><Relationship Id="rId42" Type="http://schemas.openxmlformats.org/officeDocument/2006/relationships/hyperlink" Target="http://i.imgur.com/vqMRg6B.jpg" TargetMode="External"/><Relationship Id="rId84" Type="http://schemas.openxmlformats.org/officeDocument/2006/relationships/hyperlink" Target="http://i.imgur.com/0uUJdKn.jpg" TargetMode="External"/><Relationship Id="rId138" Type="http://schemas.openxmlformats.org/officeDocument/2006/relationships/hyperlink" Target="http://i.imgur.com/Nht8zC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17"/>
  <sheetViews>
    <sheetView tabSelected="1" workbookViewId="0"/>
  </sheetViews>
  <sheetFormatPr defaultRowHeight="15"/>
  <sheetData>
    <row r="1" spans="1:82">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4" t="s">
        <v>59</v>
      </c>
      <c r="BI1" s="4" t="s">
        <v>60</v>
      </c>
      <c r="BJ1" s="4" t="s">
        <v>61</v>
      </c>
      <c r="BK1" s="4" t="s">
        <v>62</v>
      </c>
      <c r="BL1" s="1" t="s">
        <v>63</v>
      </c>
      <c r="BM1" s="1" t="s">
        <v>64</v>
      </c>
      <c r="BN1" s="1" t="s">
        <v>65</v>
      </c>
      <c r="BO1" s="1" t="s">
        <v>66</v>
      </c>
      <c r="BP1" s="1" t="s">
        <v>67</v>
      </c>
      <c r="BQ1" s="1" t="s">
        <v>68</v>
      </c>
      <c r="BR1" s="3" t="s">
        <v>69</v>
      </c>
      <c r="BS1" s="1" t="s">
        <v>70</v>
      </c>
      <c r="BT1" s="1" t="s">
        <v>71</v>
      </c>
      <c r="BU1" s="1" t="s">
        <v>72</v>
      </c>
      <c r="BV1" s="1" t="s">
        <v>73</v>
      </c>
      <c r="BW1" s="1" t="s">
        <v>74</v>
      </c>
      <c r="BX1" s="1" t="s">
        <v>75</v>
      </c>
      <c r="BY1" s="1" t="s">
        <v>76</v>
      </c>
      <c r="BZ1" s="1" t="s">
        <v>77</v>
      </c>
      <c r="CA1" s="1" t="s">
        <v>78</v>
      </c>
      <c r="CB1" s="1" t="s">
        <v>79</v>
      </c>
      <c r="CC1" s="5" t="s">
        <v>80</v>
      </c>
      <c r="CD1" s="5" t="s">
        <v>81</v>
      </c>
    </row>
    <row r="2" spans="1:82">
      <c r="A2" s="1">
        <v>1</v>
      </c>
      <c r="B2" s="1" t="s">
        <v>82</v>
      </c>
      <c r="C2" s="1" t="s">
        <v>83</v>
      </c>
      <c r="D2" s="6" t="s">
        <v>84</v>
      </c>
      <c r="E2" s="1" t="s">
        <v>85</v>
      </c>
      <c r="F2" s="1">
        <v>5</v>
      </c>
      <c r="G2" s="1" t="s">
        <v>86</v>
      </c>
      <c r="H2" s="1" t="s">
        <v>87</v>
      </c>
      <c r="I2" s="1">
        <v>1</v>
      </c>
      <c r="J2" s="1" t="s">
        <v>88</v>
      </c>
      <c r="K2" s="1" t="s">
        <v>89</v>
      </c>
      <c r="L2" s="1" t="s">
        <v>90</v>
      </c>
      <c r="M2" s="1" t="s">
        <v>91</v>
      </c>
      <c r="N2" s="1" t="s">
        <v>92</v>
      </c>
      <c r="O2" s="1" t="s">
        <v>93</v>
      </c>
      <c r="P2" s="3">
        <v>3870</v>
      </c>
      <c r="Q2" s="7" t="s">
        <v>94</v>
      </c>
      <c r="R2" s="1" t="s">
        <v>95</v>
      </c>
      <c r="S2" s="1" t="s">
        <v>96</v>
      </c>
      <c r="T2" s="1" t="s">
        <v>97</v>
      </c>
      <c r="U2" s="1" t="s">
        <v>98</v>
      </c>
      <c r="V2" s="1" t="s">
        <v>99</v>
      </c>
      <c r="W2" s="1" t="s">
        <v>100</v>
      </c>
      <c r="X2" s="1">
        <v>5</v>
      </c>
      <c r="Y2" s="1" t="s">
        <v>101</v>
      </c>
      <c r="Z2" s="1">
        <v>2</v>
      </c>
      <c r="AA2" s="8">
        <v>480</v>
      </c>
      <c r="AB2" s="1" t="s">
        <v>89</v>
      </c>
      <c r="AC2" s="1">
        <v>15</v>
      </c>
      <c r="AD2" s="1" t="s">
        <v>102</v>
      </c>
      <c r="AE2" s="1">
        <v>3.5</v>
      </c>
      <c r="AF2" s="1" t="s">
        <v>103</v>
      </c>
      <c r="AG2" s="1" t="s">
        <v>102</v>
      </c>
      <c r="AH2" s="1" t="s">
        <v>104</v>
      </c>
      <c r="AI2" s="1">
        <v>155</v>
      </c>
      <c r="AJ2" s="1">
        <v>132.9</v>
      </c>
      <c r="AK2" s="1">
        <v>67.8</v>
      </c>
      <c r="AL2" s="1">
        <v>10.5</v>
      </c>
      <c r="AM2" s="1" t="s">
        <v>102</v>
      </c>
      <c r="AN2" s="1" t="s">
        <v>105</v>
      </c>
      <c r="AO2" s="1" t="s">
        <v>106</v>
      </c>
      <c r="AP2" s="1" t="s">
        <v>107</v>
      </c>
      <c r="AQ2" s="1">
        <v>218</v>
      </c>
      <c r="AR2" s="1">
        <v>4.5</v>
      </c>
      <c r="AS2" s="1" t="s">
        <v>108</v>
      </c>
      <c r="AT2" s="1" t="s">
        <v>109</v>
      </c>
      <c r="AU2" s="1" t="s">
        <v>110</v>
      </c>
      <c r="AV2" s="1" t="s">
        <v>111</v>
      </c>
      <c r="AW2" s="1" t="s">
        <v>112</v>
      </c>
      <c r="AX2" s="1">
        <v>250</v>
      </c>
      <c r="AY2" s="1">
        <v>9</v>
      </c>
      <c r="AZ2" s="1" t="s">
        <v>102</v>
      </c>
      <c r="BA2" s="1" t="s">
        <v>107</v>
      </c>
      <c r="BB2" s="1" t="s">
        <v>113</v>
      </c>
      <c r="BC2" s="1">
        <v>2000</v>
      </c>
      <c r="BD2" s="1" t="s">
        <v>102</v>
      </c>
      <c r="BE2" s="1">
        <v>64</v>
      </c>
      <c r="BF2" s="1">
        <v>1</v>
      </c>
      <c r="BG2" s="1">
        <v>8</v>
      </c>
      <c r="BH2" s="4" t="s">
        <v>114</v>
      </c>
      <c r="BI2" s="4">
        <v>55</v>
      </c>
      <c r="BJ2" s="4" t="s">
        <v>115</v>
      </c>
      <c r="BK2" s="4">
        <v>125</v>
      </c>
      <c r="BL2" s="1">
        <v>1.3</v>
      </c>
      <c r="BM2" s="1" t="s">
        <v>116</v>
      </c>
      <c r="BN2" s="1">
        <v>74</v>
      </c>
      <c r="BO2" s="1">
        <v>72</v>
      </c>
      <c r="BP2" s="1">
        <v>61</v>
      </c>
      <c r="BQ2" s="1">
        <v>79</v>
      </c>
      <c r="BR2" s="3">
        <f t="shared" ref="BR2:BR15" si="0">(BN2+BO2+BP2+BQ2)/4</f>
        <v>71.5</v>
      </c>
      <c r="BS2" s="7" t="s">
        <v>117</v>
      </c>
      <c r="BT2" s="1">
        <v>3.5</v>
      </c>
      <c r="BU2" s="1">
        <v>209</v>
      </c>
      <c r="BV2" s="1">
        <v>3.6</v>
      </c>
      <c r="BW2" s="1">
        <v>28</v>
      </c>
      <c r="BX2" s="1">
        <v>3.511814346</v>
      </c>
      <c r="BY2" s="1">
        <v>29</v>
      </c>
      <c r="BZ2" s="1">
        <v>0</v>
      </c>
      <c r="CA2" s="1">
        <v>0</v>
      </c>
      <c r="CB2" s="1">
        <v>0</v>
      </c>
      <c r="CC2" s="5" t="s">
        <v>118</v>
      </c>
      <c r="CD2" s="5" t="s">
        <v>119</v>
      </c>
    </row>
    <row r="3" spans="1:82">
      <c r="A3" s="1">
        <v>2</v>
      </c>
      <c r="B3" s="1" t="s">
        <v>120</v>
      </c>
      <c r="C3" s="1" t="s">
        <v>121</v>
      </c>
      <c r="D3" s="9" t="s">
        <v>122</v>
      </c>
      <c r="E3" s="1" t="s">
        <v>85</v>
      </c>
      <c r="F3" s="1">
        <v>5</v>
      </c>
      <c r="G3" s="1" t="s">
        <v>86</v>
      </c>
      <c r="H3" s="1" t="s">
        <v>87</v>
      </c>
      <c r="I3" s="1">
        <v>1</v>
      </c>
      <c r="J3" s="1" t="s">
        <v>123</v>
      </c>
      <c r="K3" s="1" t="s">
        <v>107</v>
      </c>
      <c r="L3" s="1" t="s">
        <v>124</v>
      </c>
      <c r="M3" s="1" t="s">
        <v>125</v>
      </c>
      <c r="N3" s="1" t="s">
        <v>126</v>
      </c>
      <c r="O3" s="1" t="s">
        <v>93</v>
      </c>
      <c r="P3" s="3">
        <v>4059</v>
      </c>
      <c r="Q3" s="7" t="s">
        <v>127</v>
      </c>
      <c r="R3" s="1" t="s">
        <v>128</v>
      </c>
      <c r="S3" s="1" t="s">
        <v>129</v>
      </c>
      <c r="T3" s="1" t="s">
        <v>130</v>
      </c>
      <c r="U3" s="1" t="s">
        <v>98</v>
      </c>
      <c r="V3" s="1" t="s">
        <v>89</v>
      </c>
      <c r="W3" s="1" t="s">
        <v>131</v>
      </c>
      <c r="X3" s="1">
        <v>5</v>
      </c>
      <c r="Y3" s="1" t="s">
        <v>132</v>
      </c>
      <c r="Z3" s="1">
        <v>0.3</v>
      </c>
      <c r="AA3" s="8" t="s">
        <v>133</v>
      </c>
      <c r="AB3" s="1" t="s">
        <v>134</v>
      </c>
      <c r="AC3" s="1">
        <v>30</v>
      </c>
      <c r="AD3" s="1" t="s">
        <v>135</v>
      </c>
      <c r="AE3" s="1">
        <v>3.5</v>
      </c>
      <c r="AF3" s="1" t="s">
        <v>136</v>
      </c>
      <c r="AG3" s="1" t="s">
        <v>137</v>
      </c>
      <c r="AH3" s="1" t="s">
        <v>138</v>
      </c>
      <c r="AI3" s="1">
        <v>132</v>
      </c>
      <c r="AJ3" s="1">
        <v>124.5</v>
      </c>
      <c r="AK3" s="1">
        <v>64</v>
      </c>
      <c r="AL3" s="1">
        <v>10.6</v>
      </c>
      <c r="AM3" s="1" t="s">
        <v>135</v>
      </c>
      <c r="AN3" s="1" t="s">
        <v>139</v>
      </c>
      <c r="AO3" s="1" t="s">
        <v>106</v>
      </c>
      <c r="AP3" s="1" t="s">
        <v>107</v>
      </c>
      <c r="AQ3" s="1">
        <v>233</v>
      </c>
      <c r="AR3" s="1">
        <v>4</v>
      </c>
      <c r="AS3" s="1" t="s">
        <v>108</v>
      </c>
      <c r="AT3" s="1" t="s">
        <v>109</v>
      </c>
      <c r="AU3" s="1" t="s">
        <v>140</v>
      </c>
      <c r="AV3" s="1" t="s">
        <v>111</v>
      </c>
      <c r="AW3" s="1" t="s">
        <v>141</v>
      </c>
      <c r="AX3" s="1">
        <v>300</v>
      </c>
      <c r="AY3" s="1">
        <v>9</v>
      </c>
      <c r="AZ3" s="1" t="s">
        <v>102</v>
      </c>
      <c r="BA3" s="1" t="s">
        <v>107</v>
      </c>
      <c r="BB3" s="1" t="s">
        <v>113</v>
      </c>
      <c r="BC3" s="1">
        <v>2000</v>
      </c>
      <c r="BD3" s="1" t="s">
        <v>102</v>
      </c>
      <c r="BE3" s="1">
        <v>32</v>
      </c>
      <c r="BF3" s="1">
        <v>1</v>
      </c>
      <c r="BG3" s="1">
        <v>8</v>
      </c>
      <c r="BH3" s="4" t="s">
        <v>142</v>
      </c>
      <c r="BI3" s="4">
        <v>55</v>
      </c>
      <c r="BJ3" s="4" t="s">
        <v>143</v>
      </c>
      <c r="BK3" s="4">
        <v>165</v>
      </c>
      <c r="BL3" s="1">
        <v>1.3</v>
      </c>
      <c r="BM3" s="1" t="s">
        <v>116</v>
      </c>
      <c r="BN3" s="1">
        <v>49</v>
      </c>
      <c r="BO3" s="1">
        <v>79</v>
      </c>
      <c r="BP3" s="1">
        <v>80</v>
      </c>
      <c r="BQ3" s="1">
        <v>38</v>
      </c>
      <c r="BR3" s="3">
        <f t="shared" si="0"/>
        <v>61.5</v>
      </c>
      <c r="BS3" s="7" t="s">
        <v>144</v>
      </c>
      <c r="BT3" s="1">
        <v>3.6</v>
      </c>
      <c r="BU3" s="1">
        <v>279</v>
      </c>
      <c r="BV3" s="1">
        <v>3.4</v>
      </c>
      <c r="BW3" s="1">
        <v>169</v>
      </c>
      <c r="BX3" s="1">
        <v>3.5245535710000002</v>
      </c>
      <c r="BY3" s="1">
        <v>11</v>
      </c>
      <c r="BZ3" s="1">
        <v>242</v>
      </c>
      <c r="CA3" s="1">
        <v>6</v>
      </c>
      <c r="CB3" s="1">
        <v>0</v>
      </c>
      <c r="CC3" s="5" t="s">
        <v>145</v>
      </c>
      <c r="CD3" s="5" t="s">
        <v>146</v>
      </c>
    </row>
    <row r="4" spans="1:82">
      <c r="A4" s="1">
        <v>3</v>
      </c>
      <c r="B4" s="1" t="s">
        <v>147</v>
      </c>
      <c r="C4" s="1" t="s">
        <v>148</v>
      </c>
      <c r="D4" s="6" t="s">
        <v>149</v>
      </c>
      <c r="E4" s="1" t="s">
        <v>85</v>
      </c>
      <c r="F4" s="1">
        <v>5.0999999999999996</v>
      </c>
      <c r="G4" s="1" t="s">
        <v>86</v>
      </c>
      <c r="H4" s="1" t="s">
        <v>150</v>
      </c>
      <c r="I4" s="1">
        <v>1</v>
      </c>
      <c r="J4" s="1" t="s">
        <v>151</v>
      </c>
      <c r="K4" s="1" t="s">
        <v>107</v>
      </c>
      <c r="L4" s="1" t="s">
        <v>152</v>
      </c>
      <c r="M4" s="1" t="s">
        <v>153</v>
      </c>
      <c r="N4" s="1" t="s">
        <v>154</v>
      </c>
      <c r="O4" s="1" t="s">
        <v>155</v>
      </c>
      <c r="P4" s="3">
        <v>4777</v>
      </c>
      <c r="Q4" s="7" t="s">
        <v>149</v>
      </c>
      <c r="R4" s="1" t="s">
        <v>156</v>
      </c>
      <c r="S4" s="1" t="s">
        <v>157</v>
      </c>
      <c r="T4" s="1" t="s">
        <v>158</v>
      </c>
      <c r="U4" s="1" t="s">
        <v>98</v>
      </c>
      <c r="V4" s="1" t="s">
        <v>102</v>
      </c>
      <c r="W4" s="1" t="s">
        <v>159</v>
      </c>
      <c r="X4" s="1">
        <v>5.04</v>
      </c>
      <c r="Y4" s="1" t="s">
        <v>160</v>
      </c>
      <c r="Z4" s="1">
        <v>2</v>
      </c>
      <c r="AA4" s="8" t="s">
        <v>161</v>
      </c>
      <c r="AB4" s="1" t="s">
        <v>162</v>
      </c>
      <c r="AC4" s="1">
        <v>30</v>
      </c>
      <c r="AD4" s="1" t="s">
        <v>135</v>
      </c>
      <c r="AE4" s="1">
        <v>3.5</v>
      </c>
      <c r="AF4" s="1" t="s">
        <v>103</v>
      </c>
      <c r="AG4" s="1" t="s">
        <v>137</v>
      </c>
      <c r="AH4" s="1" t="s">
        <v>138</v>
      </c>
      <c r="AI4" s="1">
        <v>142</v>
      </c>
      <c r="AJ4" s="1">
        <v>145.5</v>
      </c>
      <c r="AK4" s="1">
        <v>72</v>
      </c>
      <c r="AL4" s="1">
        <v>8.5</v>
      </c>
      <c r="AM4" s="1" t="s">
        <v>135</v>
      </c>
      <c r="AN4" s="1" t="s">
        <v>163</v>
      </c>
      <c r="AO4" s="1" t="s">
        <v>164</v>
      </c>
      <c r="AP4" s="1" t="s">
        <v>165</v>
      </c>
      <c r="AQ4" s="1">
        <v>294</v>
      </c>
      <c r="AR4" s="1">
        <v>5</v>
      </c>
      <c r="AS4" s="1" t="s">
        <v>108</v>
      </c>
      <c r="AT4" s="1" t="s">
        <v>109</v>
      </c>
      <c r="AU4" s="1" t="s">
        <v>110</v>
      </c>
      <c r="AV4" s="1" t="s">
        <v>166</v>
      </c>
      <c r="AW4" s="1" t="s">
        <v>141</v>
      </c>
      <c r="AX4" s="1">
        <v>329</v>
      </c>
      <c r="AY4" s="1">
        <v>10</v>
      </c>
      <c r="AZ4" s="1" t="s">
        <v>102</v>
      </c>
      <c r="BA4" s="1" t="s">
        <v>107</v>
      </c>
      <c r="BB4" s="1" t="s">
        <v>167</v>
      </c>
      <c r="BC4" s="1">
        <v>2500</v>
      </c>
      <c r="BD4" s="1" t="s">
        <v>102</v>
      </c>
      <c r="BE4" s="1">
        <v>32</v>
      </c>
      <c r="BF4" s="1">
        <v>1</v>
      </c>
      <c r="BG4" s="1">
        <v>8</v>
      </c>
      <c r="BH4" s="4" t="s">
        <v>142</v>
      </c>
      <c r="BI4" s="4">
        <v>55</v>
      </c>
      <c r="BJ4" s="4" t="s">
        <v>168</v>
      </c>
      <c r="BK4" s="4">
        <v>164</v>
      </c>
      <c r="BL4" s="1">
        <v>1.5</v>
      </c>
      <c r="BM4" s="1" t="s">
        <v>116</v>
      </c>
      <c r="BN4" s="1">
        <v>78</v>
      </c>
      <c r="BO4" s="1">
        <v>78</v>
      </c>
      <c r="BP4" s="1">
        <v>80</v>
      </c>
      <c r="BQ4" s="1">
        <v>81</v>
      </c>
      <c r="BR4" s="3">
        <f t="shared" si="0"/>
        <v>79.25</v>
      </c>
      <c r="BS4" s="7" t="s">
        <v>169</v>
      </c>
      <c r="BT4" s="1">
        <v>0</v>
      </c>
      <c r="BU4" s="1">
        <v>0</v>
      </c>
      <c r="BV4" s="1">
        <v>2.8</v>
      </c>
      <c r="BW4" s="1">
        <v>32</v>
      </c>
      <c r="BX4" s="1">
        <v>2.8</v>
      </c>
      <c r="BY4" s="1">
        <v>27</v>
      </c>
      <c r="BZ4" s="1">
        <v>106</v>
      </c>
      <c r="CA4" s="1">
        <v>20</v>
      </c>
      <c r="CB4" s="1">
        <v>0</v>
      </c>
      <c r="CC4" s="5" t="s">
        <v>170</v>
      </c>
      <c r="CD4" s="5" t="s">
        <v>171</v>
      </c>
    </row>
    <row r="5" spans="1:82">
      <c r="A5" s="1">
        <v>4</v>
      </c>
      <c r="B5" s="1" t="s">
        <v>172</v>
      </c>
      <c r="C5" s="1" t="s">
        <v>173</v>
      </c>
      <c r="D5" s="10" t="s">
        <v>174</v>
      </c>
      <c r="E5" s="1" t="s">
        <v>85</v>
      </c>
      <c r="F5" s="1">
        <v>5.0999999999999996</v>
      </c>
      <c r="G5" s="1" t="s">
        <v>86</v>
      </c>
      <c r="H5" s="1" t="s">
        <v>150</v>
      </c>
      <c r="I5" s="1">
        <v>1</v>
      </c>
      <c r="J5" s="1" t="s">
        <v>175</v>
      </c>
      <c r="K5" s="1" t="s">
        <v>89</v>
      </c>
      <c r="L5" s="1" t="s">
        <v>176</v>
      </c>
      <c r="M5" s="1" t="s">
        <v>177</v>
      </c>
      <c r="N5" s="1" t="s">
        <v>178</v>
      </c>
      <c r="O5" s="1" t="s">
        <v>179</v>
      </c>
      <c r="P5" s="3">
        <v>5799</v>
      </c>
      <c r="Q5" s="7" t="s">
        <v>180</v>
      </c>
      <c r="R5" s="1" t="s">
        <v>181</v>
      </c>
      <c r="S5" s="1" t="s">
        <v>182</v>
      </c>
      <c r="T5" s="1" t="s">
        <v>183</v>
      </c>
      <c r="U5" s="1" t="s">
        <v>98</v>
      </c>
      <c r="V5" s="1" t="s">
        <v>102</v>
      </c>
      <c r="W5" s="1" t="s">
        <v>184</v>
      </c>
      <c r="X5" s="1">
        <v>5</v>
      </c>
      <c r="Y5" s="1" t="s">
        <v>185</v>
      </c>
      <c r="Z5" s="1">
        <v>2</v>
      </c>
      <c r="AA5" s="8" t="s">
        <v>133</v>
      </c>
      <c r="AB5" s="1" t="s">
        <v>186</v>
      </c>
      <c r="AC5" s="1">
        <v>15</v>
      </c>
      <c r="AD5" s="1" t="s">
        <v>102</v>
      </c>
      <c r="AE5" s="1">
        <v>3.5</v>
      </c>
      <c r="AF5" s="1" t="s">
        <v>136</v>
      </c>
      <c r="AG5" s="1" t="s">
        <v>102</v>
      </c>
      <c r="AH5" s="1" t="s">
        <v>187</v>
      </c>
      <c r="AI5" s="1">
        <v>152</v>
      </c>
      <c r="AJ5" s="1">
        <v>147.5</v>
      </c>
      <c r="AK5" s="1">
        <v>75.099999999999994</v>
      </c>
      <c r="AL5" s="1">
        <v>8</v>
      </c>
      <c r="AM5" s="1" t="s">
        <v>102</v>
      </c>
      <c r="AN5" s="1" t="s">
        <v>188</v>
      </c>
      <c r="AO5" s="1" t="s">
        <v>189</v>
      </c>
      <c r="AP5" s="1" t="s">
        <v>107</v>
      </c>
      <c r="AQ5" s="1">
        <v>196</v>
      </c>
      <c r="AR5" s="1">
        <v>5</v>
      </c>
      <c r="AS5" s="1" t="s">
        <v>108</v>
      </c>
      <c r="AT5" s="1" t="s">
        <v>109</v>
      </c>
      <c r="AU5" s="1" t="s">
        <v>110</v>
      </c>
      <c r="AV5" s="1" t="s">
        <v>111</v>
      </c>
      <c r="AW5" s="1" t="s">
        <v>112</v>
      </c>
      <c r="AX5" s="1">
        <v>385</v>
      </c>
      <c r="AY5" s="1">
        <v>19</v>
      </c>
      <c r="AZ5" s="1" t="s">
        <v>102</v>
      </c>
      <c r="BA5" s="1" t="s">
        <v>107</v>
      </c>
      <c r="BB5" s="1" t="s">
        <v>113</v>
      </c>
      <c r="BC5" s="1">
        <v>3000</v>
      </c>
      <c r="BD5" s="1" t="s">
        <v>102</v>
      </c>
      <c r="BE5" s="1">
        <v>32</v>
      </c>
      <c r="BF5" s="1">
        <v>1</v>
      </c>
      <c r="BG5" s="1">
        <v>8</v>
      </c>
      <c r="BH5" s="4" t="s">
        <v>114</v>
      </c>
      <c r="BI5" s="4">
        <v>55</v>
      </c>
      <c r="BJ5" s="4" t="s">
        <v>190</v>
      </c>
      <c r="BK5" s="4">
        <v>165</v>
      </c>
      <c r="BL5" s="1">
        <v>1.3</v>
      </c>
      <c r="BM5" s="1" t="s">
        <v>116</v>
      </c>
      <c r="BN5" s="1">
        <v>81</v>
      </c>
      <c r="BO5" s="1">
        <v>72</v>
      </c>
      <c r="BP5" s="1">
        <v>59</v>
      </c>
      <c r="BQ5" s="1">
        <v>84</v>
      </c>
      <c r="BR5" s="3">
        <f t="shared" si="0"/>
        <v>74</v>
      </c>
      <c r="BS5" s="7" t="s">
        <v>191</v>
      </c>
      <c r="BT5" s="1">
        <v>3.2</v>
      </c>
      <c r="BU5" s="1">
        <v>20</v>
      </c>
      <c r="BV5" s="1">
        <v>2.8</v>
      </c>
      <c r="BW5" s="1">
        <v>6</v>
      </c>
      <c r="BX5" s="1">
        <v>3.1076923079999998</v>
      </c>
      <c r="BY5" s="1">
        <v>4</v>
      </c>
      <c r="BZ5" s="1">
        <v>6</v>
      </c>
      <c r="CA5" s="1">
        <v>0</v>
      </c>
      <c r="CB5" s="1">
        <v>0</v>
      </c>
      <c r="CC5" s="5" t="s">
        <v>192</v>
      </c>
      <c r="CD5" s="5" t="s">
        <v>193</v>
      </c>
    </row>
    <row r="6" spans="1:82">
      <c r="A6" s="1">
        <v>5</v>
      </c>
      <c r="B6" s="1" t="s">
        <v>172</v>
      </c>
      <c r="C6" s="1" t="s">
        <v>173</v>
      </c>
      <c r="D6" s="11" t="s">
        <v>194</v>
      </c>
      <c r="E6" s="1" t="s">
        <v>85</v>
      </c>
      <c r="F6" s="1">
        <v>5.0999999999999996</v>
      </c>
      <c r="G6" s="1" t="s">
        <v>86</v>
      </c>
      <c r="H6" s="1" t="s">
        <v>150</v>
      </c>
      <c r="I6" s="1">
        <v>1</v>
      </c>
      <c r="J6" s="1" t="s">
        <v>175</v>
      </c>
      <c r="K6" s="1" t="s">
        <v>107</v>
      </c>
      <c r="L6" s="1" t="s">
        <v>152</v>
      </c>
      <c r="M6" s="1" t="s">
        <v>195</v>
      </c>
      <c r="N6" s="1" t="s">
        <v>196</v>
      </c>
      <c r="O6" s="1" t="s">
        <v>179</v>
      </c>
      <c r="P6" s="3">
        <v>5990</v>
      </c>
      <c r="Q6" s="7" t="s">
        <v>194</v>
      </c>
      <c r="R6" s="1" t="s">
        <v>181</v>
      </c>
      <c r="S6" s="1" t="s">
        <v>129</v>
      </c>
      <c r="T6" s="1" t="s">
        <v>183</v>
      </c>
      <c r="U6" s="1" t="s">
        <v>98</v>
      </c>
      <c r="V6" s="1" t="s">
        <v>102</v>
      </c>
      <c r="W6" s="1" t="s">
        <v>131</v>
      </c>
      <c r="X6" s="1">
        <v>5</v>
      </c>
      <c r="Y6" s="1" t="s">
        <v>197</v>
      </c>
      <c r="Z6" s="1">
        <v>1.92</v>
      </c>
      <c r="AA6" s="8" t="s">
        <v>133</v>
      </c>
      <c r="AB6" s="1" t="s">
        <v>186</v>
      </c>
      <c r="AC6" s="1">
        <v>15</v>
      </c>
      <c r="AD6" s="1" t="s">
        <v>102</v>
      </c>
      <c r="AE6" s="1">
        <v>3.5</v>
      </c>
      <c r="AF6" s="1" t="s">
        <v>136</v>
      </c>
      <c r="AG6" s="1" t="s">
        <v>102</v>
      </c>
      <c r="AH6" s="1" t="s">
        <v>138</v>
      </c>
      <c r="AI6" s="1">
        <v>234</v>
      </c>
      <c r="AJ6" s="1">
        <v>179</v>
      </c>
      <c r="AK6" s="1">
        <v>91</v>
      </c>
      <c r="AL6" s="1">
        <v>7.9</v>
      </c>
      <c r="AM6" s="1" t="s">
        <v>102</v>
      </c>
      <c r="AN6" s="1" t="s">
        <v>188</v>
      </c>
      <c r="AO6" s="1" t="s">
        <v>164</v>
      </c>
      <c r="AP6" s="1" t="s">
        <v>89</v>
      </c>
      <c r="AQ6" s="1">
        <v>196</v>
      </c>
      <c r="AR6" s="1">
        <v>5</v>
      </c>
      <c r="AS6" s="1" t="s">
        <v>108</v>
      </c>
      <c r="AT6" s="1" t="s">
        <v>198</v>
      </c>
      <c r="AU6" s="1" t="s">
        <v>110</v>
      </c>
      <c r="AV6" s="1" t="s">
        <v>166</v>
      </c>
      <c r="AW6" s="1" t="s">
        <v>141</v>
      </c>
      <c r="AX6" s="1">
        <v>385</v>
      </c>
      <c r="AY6" s="1">
        <v>11</v>
      </c>
      <c r="AZ6" s="1" t="s">
        <v>102</v>
      </c>
      <c r="BA6" s="1" t="s">
        <v>107</v>
      </c>
      <c r="BB6" s="1" t="s">
        <v>113</v>
      </c>
      <c r="BC6" s="1">
        <v>3000</v>
      </c>
      <c r="BD6" s="1" t="s">
        <v>102</v>
      </c>
      <c r="BE6" s="1">
        <v>32</v>
      </c>
      <c r="BF6" s="1">
        <v>1</v>
      </c>
      <c r="BG6" s="1">
        <v>8</v>
      </c>
      <c r="BH6" s="4" t="s">
        <v>114</v>
      </c>
      <c r="BI6" s="4">
        <v>55</v>
      </c>
      <c r="BJ6" s="4" t="s">
        <v>190</v>
      </c>
      <c r="BK6" s="4">
        <v>165</v>
      </c>
      <c r="BL6" s="1">
        <v>1.3</v>
      </c>
      <c r="BM6" s="1" t="s">
        <v>116</v>
      </c>
      <c r="BN6" s="1">
        <v>81</v>
      </c>
      <c r="BO6" s="1">
        <v>72</v>
      </c>
      <c r="BP6" s="1">
        <v>59</v>
      </c>
      <c r="BQ6" s="1">
        <v>84</v>
      </c>
      <c r="BR6" s="3">
        <f t="shared" si="0"/>
        <v>74</v>
      </c>
      <c r="BS6" s="7" t="s">
        <v>191</v>
      </c>
      <c r="BT6" s="1">
        <v>2.2000000000000002</v>
      </c>
      <c r="BU6" s="1">
        <v>2</v>
      </c>
      <c r="BV6" s="1">
        <v>2.8</v>
      </c>
      <c r="BW6" s="1">
        <v>6</v>
      </c>
      <c r="BX6" s="1">
        <v>2.65</v>
      </c>
      <c r="BY6" s="1">
        <v>4</v>
      </c>
      <c r="BZ6" s="1">
        <v>6</v>
      </c>
      <c r="CA6" s="1">
        <v>0</v>
      </c>
      <c r="CB6" s="1">
        <v>0</v>
      </c>
      <c r="CC6" s="5" t="s">
        <v>192</v>
      </c>
      <c r="CD6" s="5" t="s">
        <v>193</v>
      </c>
    </row>
    <row r="7" spans="1:82">
      <c r="A7" s="1">
        <v>6</v>
      </c>
      <c r="B7" s="1" t="s">
        <v>172</v>
      </c>
      <c r="C7" s="1" t="s">
        <v>199</v>
      </c>
      <c r="D7" s="6" t="str">
        <f>HYPERLINK("http://www.ebay.in/itm/Micromax-Canvas-Spark-3-Q385-Grey-with-manufacturer-warranty-/252365340923?hash=item3ac22580fb:g:KaoAAOSwkEVXG2qR","http://www.ebay.in/itm/Micromax-Canvas-Spark-3-Q385-Grey-with-manufacturer-warranty-/252365340923?hash=item3ac22580fb:g:KaoAAOSwkEVXG2qR")</f>
        <v>http://www.ebay.in/itm/Micromax-Canvas-Spark-3-Q385-Grey-with-manufacturer-warranty-/252365340923?hash=item3ac22580fb:g:KaoAAOSwkEVXG2qR</v>
      </c>
      <c r="E7" s="1" t="s">
        <v>85</v>
      </c>
      <c r="F7" s="1">
        <v>5.0999999999999996</v>
      </c>
      <c r="G7" s="1" t="s">
        <v>86</v>
      </c>
      <c r="H7" s="1" t="s">
        <v>150</v>
      </c>
      <c r="I7" s="1">
        <v>1</v>
      </c>
      <c r="J7" s="1" t="s">
        <v>200</v>
      </c>
      <c r="K7" s="1" t="s">
        <v>89</v>
      </c>
      <c r="L7" s="1" t="s">
        <v>176</v>
      </c>
      <c r="M7" s="1" t="s">
        <v>201</v>
      </c>
      <c r="N7" s="1" t="s">
        <v>202</v>
      </c>
      <c r="O7" s="1" t="s">
        <v>155</v>
      </c>
      <c r="P7" s="3">
        <v>5999</v>
      </c>
      <c r="Q7" s="7" t="s">
        <v>203</v>
      </c>
      <c r="R7" s="1" t="s">
        <v>204</v>
      </c>
      <c r="S7" s="1" t="s">
        <v>157</v>
      </c>
      <c r="T7" s="1" t="s">
        <v>205</v>
      </c>
      <c r="U7" s="1" t="s">
        <v>98</v>
      </c>
      <c r="V7" s="1" t="s">
        <v>102</v>
      </c>
      <c r="W7" s="1" t="s">
        <v>206</v>
      </c>
      <c r="X7" s="1">
        <v>8</v>
      </c>
      <c r="Y7" s="1" t="s">
        <v>207</v>
      </c>
      <c r="Z7" s="1">
        <v>5</v>
      </c>
      <c r="AA7" s="8" t="s">
        <v>133</v>
      </c>
      <c r="AB7" s="1" t="s">
        <v>186</v>
      </c>
      <c r="AC7" s="1">
        <v>30</v>
      </c>
      <c r="AD7" s="1" t="s">
        <v>102</v>
      </c>
      <c r="AE7" s="1">
        <v>3.5</v>
      </c>
      <c r="AF7" s="1" t="s">
        <v>208</v>
      </c>
      <c r="AG7" s="1" t="s">
        <v>102</v>
      </c>
      <c r="AH7" s="1" t="s">
        <v>209</v>
      </c>
      <c r="AI7" s="1">
        <v>179</v>
      </c>
      <c r="AJ7" s="1">
        <v>150</v>
      </c>
      <c r="AK7" s="1">
        <v>71</v>
      </c>
      <c r="AL7" s="1">
        <v>7.9</v>
      </c>
      <c r="AM7" s="1" t="s">
        <v>102</v>
      </c>
      <c r="AN7" s="1" t="s">
        <v>210</v>
      </c>
      <c r="AO7" s="1" t="s">
        <v>189</v>
      </c>
      <c r="AP7" s="1" t="s">
        <v>211</v>
      </c>
      <c r="AQ7" s="1">
        <v>267</v>
      </c>
      <c r="AR7" s="1">
        <v>5.5</v>
      </c>
      <c r="AS7" s="1" t="s">
        <v>108</v>
      </c>
      <c r="AT7" s="1" t="s">
        <v>109</v>
      </c>
      <c r="AU7" s="1" t="s">
        <v>110</v>
      </c>
      <c r="AV7" s="1" t="s">
        <v>111</v>
      </c>
      <c r="AW7" s="1" t="s">
        <v>112</v>
      </c>
      <c r="AX7" s="1">
        <v>280</v>
      </c>
      <c r="AY7" s="1">
        <v>22</v>
      </c>
      <c r="AZ7" s="1" t="s">
        <v>99</v>
      </c>
      <c r="BA7" s="1" t="s">
        <v>135</v>
      </c>
      <c r="BB7" s="1" t="s">
        <v>113</v>
      </c>
      <c r="BC7" s="1">
        <v>2900</v>
      </c>
      <c r="BD7" s="1" t="s">
        <v>102</v>
      </c>
      <c r="BE7" s="1">
        <v>32</v>
      </c>
      <c r="BF7" s="1">
        <v>1</v>
      </c>
      <c r="BG7" s="1">
        <v>8</v>
      </c>
      <c r="BH7" s="4" t="s">
        <v>114</v>
      </c>
      <c r="BI7" s="4">
        <v>55</v>
      </c>
      <c r="BJ7" s="4" t="s">
        <v>190</v>
      </c>
      <c r="BK7" s="4">
        <v>165</v>
      </c>
      <c r="BL7" s="1">
        <v>1.3</v>
      </c>
      <c r="BM7" s="1" t="s">
        <v>116</v>
      </c>
      <c r="BN7" s="1">
        <v>84</v>
      </c>
      <c r="BO7" s="1">
        <v>72</v>
      </c>
      <c r="BP7" s="1">
        <v>73</v>
      </c>
      <c r="BQ7" s="1">
        <v>85</v>
      </c>
      <c r="BR7" s="3">
        <f t="shared" si="0"/>
        <v>78.5</v>
      </c>
      <c r="BS7" s="7" t="s">
        <v>212</v>
      </c>
      <c r="BT7" s="1">
        <v>0</v>
      </c>
      <c r="BU7" s="1">
        <v>0</v>
      </c>
      <c r="BV7" s="1">
        <v>0</v>
      </c>
      <c r="BW7" s="1">
        <v>0</v>
      </c>
      <c r="BX7" s="1">
        <v>0</v>
      </c>
      <c r="BY7" s="1">
        <v>4</v>
      </c>
      <c r="BZ7" s="1">
        <v>0</v>
      </c>
      <c r="CA7" s="1">
        <v>6</v>
      </c>
      <c r="CB7" s="1">
        <v>0</v>
      </c>
      <c r="CC7" s="5" t="s">
        <v>213</v>
      </c>
      <c r="CD7" s="5" t="s">
        <v>214</v>
      </c>
    </row>
    <row r="8" spans="1:82">
      <c r="A8" s="1">
        <v>7</v>
      </c>
      <c r="B8" s="1" t="s">
        <v>215</v>
      </c>
      <c r="C8" s="1" t="s">
        <v>216</v>
      </c>
      <c r="D8" s="12" t="str">
        <f>HYPERLINK("http://www.amazon.in/Vivo-Y11-White/dp/B017NW55X4/ref=sr_1_1?ie=UTF8&amp;qid=1464443136&amp;sr=8-1&amp;keywords=Vivo+Y11","http://www.amazon.in/Vivo-Y11-White/dp/B017NW55X4/ref=sr_1_1?ie=UTF8&amp;qid=1464443136&amp;sr=8-1&amp;keywords=Vivo+Y11")</f>
        <v>http://www.amazon.in/Vivo-Y11-White/dp/B017NW55X4/ref=sr_1_1?ie=UTF8&amp;qid=1464443136&amp;sr=8-1&amp;keywords=Vivo+Y11</v>
      </c>
      <c r="E8" s="1" t="s">
        <v>85</v>
      </c>
      <c r="F8" s="1">
        <v>4.2</v>
      </c>
      <c r="G8" s="1" t="s">
        <v>217</v>
      </c>
      <c r="H8" s="1" t="s">
        <v>218</v>
      </c>
      <c r="I8" s="1">
        <v>1</v>
      </c>
      <c r="J8" s="1" t="s">
        <v>219</v>
      </c>
      <c r="K8" s="1" t="s">
        <v>89</v>
      </c>
      <c r="L8" s="1" t="s">
        <v>176</v>
      </c>
      <c r="M8" s="1" t="s">
        <v>220</v>
      </c>
      <c r="N8" s="1" t="s">
        <v>221</v>
      </c>
      <c r="O8" s="1" t="s">
        <v>222</v>
      </c>
      <c r="P8" s="3">
        <v>5999</v>
      </c>
      <c r="Q8" s="7" t="s">
        <v>223</v>
      </c>
      <c r="R8" s="1" t="s">
        <v>224</v>
      </c>
      <c r="S8" s="1" t="s">
        <v>182</v>
      </c>
      <c r="T8" s="1" t="s">
        <v>225</v>
      </c>
      <c r="U8" s="1" t="s">
        <v>98</v>
      </c>
      <c r="V8" s="1" t="s">
        <v>102</v>
      </c>
      <c r="W8" s="1" t="s">
        <v>131</v>
      </c>
      <c r="X8" s="1">
        <v>5</v>
      </c>
      <c r="Y8" s="1" t="s">
        <v>226</v>
      </c>
      <c r="Z8" s="1">
        <v>2</v>
      </c>
      <c r="AA8" s="8" t="s">
        <v>161</v>
      </c>
      <c r="AB8" s="1" t="s">
        <v>227</v>
      </c>
      <c r="AC8" s="1">
        <v>30</v>
      </c>
      <c r="AD8" s="1" t="s">
        <v>102</v>
      </c>
      <c r="AE8" s="1">
        <v>3.5</v>
      </c>
      <c r="AF8" s="1" t="s">
        <v>228</v>
      </c>
      <c r="AG8" s="1" t="s">
        <v>102</v>
      </c>
      <c r="AH8" s="1" t="s">
        <v>209</v>
      </c>
      <c r="AI8" s="1">
        <v>124</v>
      </c>
      <c r="AJ8" s="1">
        <v>123</v>
      </c>
      <c r="AK8" s="1">
        <v>62.5</v>
      </c>
      <c r="AL8" s="1">
        <v>8.8000000000000007</v>
      </c>
      <c r="AM8" s="1" t="s">
        <v>102</v>
      </c>
      <c r="AN8" s="1" t="s">
        <v>229</v>
      </c>
      <c r="AO8" s="1" t="s">
        <v>189</v>
      </c>
      <c r="AP8" s="1" t="s">
        <v>107</v>
      </c>
      <c r="AQ8" s="1">
        <v>233</v>
      </c>
      <c r="AR8" s="1">
        <v>4</v>
      </c>
      <c r="AS8" s="1" t="s">
        <v>108</v>
      </c>
      <c r="AT8" s="1" t="s">
        <v>198</v>
      </c>
      <c r="AU8" s="1" t="s">
        <v>110</v>
      </c>
      <c r="AV8" s="1" t="s">
        <v>111</v>
      </c>
      <c r="AW8" s="1" t="s">
        <v>112</v>
      </c>
      <c r="AX8" s="1">
        <v>230</v>
      </c>
      <c r="AY8" s="1">
        <v>11</v>
      </c>
      <c r="AZ8" s="1" t="s">
        <v>102</v>
      </c>
      <c r="BA8" s="1" t="s">
        <v>107</v>
      </c>
      <c r="BB8" s="1" t="s">
        <v>113</v>
      </c>
      <c r="BC8" s="1">
        <v>1700</v>
      </c>
      <c r="BD8" s="1" t="s">
        <v>102</v>
      </c>
      <c r="BE8" s="1">
        <v>128</v>
      </c>
      <c r="BF8" s="1">
        <v>512</v>
      </c>
      <c r="BG8" s="1">
        <v>4</v>
      </c>
      <c r="BH8" s="4" t="s">
        <v>230</v>
      </c>
      <c r="BI8" s="4">
        <v>56</v>
      </c>
      <c r="BJ8" s="4" t="s">
        <v>231</v>
      </c>
      <c r="BK8" s="4">
        <v>163</v>
      </c>
      <c r="BL8" s="1">
        <v>1.3</v>
      </c>
      <c r="BM8" s="1" t="s">
        <v>109</v>
      </c>
      <c r="BN8" s="1">
        <v>78</v>
      </c>
      <c r="BO8" s="1">
        <v>56</v>
      </c>
      <c r="BP8" s="1">
        <v>57</v>
      </c>
      <c r="BQ8" s="1">
        <v>73</v>
      </c>
      <c r="BR8" s="3">
        <f t="shared" si="0"/>
        <v>66</v>
      </c>
      <c r="BS8" s="7" t="s">
        <v>232</v>
      </c>
      <c r="BT8" s="1">
        <v>1.8</v>
      </c>
      <c r="BU8" s="1">
        <v>4</v>
      </c>
      <c r="BV8" s="1">
        <v>3.6</v>
      </c>
      <c r="BW8" s="1">
        <v>10</v>
      </c>
      <c r="BX8" s="1">
        <v>3.085714286</v>
      </c>
      <c r="BY8" s="1">
        <v>30</v>
      </c>
      <c r="BZ8" s="1">
        <v>294</v>
      </c>
      <c r="CA8" s="1">
        <v>0</v>
      </c>
      <c r="CB8" s="1">
        <v>0</v>
      </c>
      <c r="CC8" s="13" t="s">
        <v>233</v>
      </c>
      <c r="CD8" s="13" t="s">
        <v>234</v>
      </c>
    </row>
    <row r="9" spans="1:82">
      <c r="A9" s="1">
        <v>8</v>
      </c>
      <c r="B9" s="1" t="s">
        <v>172</v>
      </c>
      <c r="C9" s="1" t="s">
        <v>235</v>
      </c>
      <c r="D9" s="12" t="s">
        <v>236</v>
      </c>
      <c r="E9" s="1" t="s">
        <v>85</v>
      </c>
      <c r="F9" s="1">
        <v>5.0999999999999996</v>
      </c>
      <c r="G9" s="1" t="s">
        <v>86</v>
      </c>
      <c r="H9" s="1" t="s">
        <v>150</v>
      </c>
      <c r="I9" s="1">
        <v>1</v>
      </c>
      <c r="J9" s="1" t="s">
        <v>237</v>
      </c>
      <c r="K9" s="1" t="s">
        <v>89</v>
      </c>
      <c r="L9" s="1" t="s">
        <v>176</v>
      </c>
      <c r="M9" s="1" t="s">
        <v>238</v>
      </c>
      <c r="N9" s="1" t="s">
        <v>239</v>
      </c>
      <c r="O9" s="1" t="s">
        <v>240</v>
      </c>
      <c r="P9" s="3">
        <v>6599</v>
      </c>
      <c r="Q9" s="7" t="s">
        <v>241</v>
      </c>
      <c r="R9" s="1" t="s">
        <v>242</v>
      </c>
      <c r="S9" s="1" t="s">
        <v>243</v>
      </c>
      <c r="T9" s="1" t="s">
        <v>244</v>
      </c>
      <c r="U9" s="1" t="s">
        <v>98</v>
      </c>
      <c r="V9" s="1" t="s">
        <v>102</v>
      </c>
      <c r="W9" s="1" t="s">
        <v>184</v>
      </c>
      <c r="X9" s="1">
        <v>8</v>
      </c>
      <c r="Y9" s="1" t="s">
        <v>245</v>
      </c>
      <c r="Z9" s="1">
        <v>2</v>
      </c>
      <c r="AA9" s="8" t="s">
        <v>133</v>
      </c>
      <c r="AB9" s="1" t="s">
        <v>186</v>
      </c>
      <c r="AC9" s="1">
        <v>30</v>
      </c>
      <c r="AD9" s="1" t="s">
        <v>102</v>
      </c>
      <c r="AE9" s="1">
        <v>3.5</v>
      </c>
      <c r="AF9" s="1" t="s">
        <v>103</v>
      </c>
      <c r="AG9" s="1" t="s">
        <v>135</v>
      </c>
      <c r="AH9" s="1" t="s">
        <v>187</v>
      </c>
      <c r="AI9" s="1">
        <v>154</v>
      </c>
      <c r="AJ9" s="1">
        <v>132</v>
      </c>
      <c r="AK9" s="1">
        <v>78</v>
      </c>
      <c r="AL9" s="1">
        <v>8.1</v>
      </c>
      <c r="AM9" s="1" t="s">
        <v>102</v>
      </c>
      <c r="AN9" s="1" t="s">
        <v>163</v>
      </c>
      <c r="AO9" s="1" t="s">
        <v>189</v>
      </c>
      <c r="AP9" s="1" t="s">
        <v>107</v>
      </c>
      <c r="AQ9" s="1">
        <v>294</v>
      </c>
      <c r="AR9" s="1">
        <v>5</v>
      </c>
      <c r="AS9" s="1" t="s">
        <v>108</v>
      </c>
      <c r="AT9" s="1" t="s">
        <v>109</v>
      </c>
      <c r="AU9" s="1" t="s">
        <v>110</v>
      </c>
      <c r="AV9" s="1" t="s">
        <v>166</v>
      </c>
      <c r="AW9" s="1" t="s">
        <v>141</v>
      </c>
      <c r="AX9" s="1">
        <v>182</v>
      </c>
      <c r="AY9" s="1">
        <v>7</v>
      </c>
      <c r="AZ9" s="1" t="s">
        <v>102</v>
      </c>
      <c r="BA9" s="1" t="s">
        <v>107</v>
      </c>
      <c r="BB9" s="1" t="s">
        <v>246</v>
      </c>
      <c r="BC9" s="1">
        <v>2000</v>
      </c>
      <c r="BD9" s="1" t="s">
        <v>102</v>
      </c>
      <c r="BE9" s="1">
        <v>32</v>
      </c>
      <c r="BF9" s="1">
        <v>2</v>
      </c>
      <c r="BG9" s="1">
        <v>16</v>
      </c>
      <c r="BH9" s="4" t="s">
        <v>247</v>
      </c>
      <c r="BI9" s="4">
        <v>41</v>
      </c>
      <c r="BJ9" s="4" t="s">
        <v>248</v>
      </c>
      <c r="BK9" s="4">
        <v>92</v>
      </c>
      <c r="BL9" s="1">
        <v>1</v>
      </c>
      <c r="BM9" s="1" t="s">
        <v>116</v>
      </c>
      <c r="BN9" s="1">
        <v>64.900000000000006</v>
      </c>
      <c r="BO9" s="1">
        <v>62.7</v>
      </c>
      <c r="BP9" s="1">
        <v>45.1</v>
      </c>
      <c r="BQ9" s="1">
        <v>51.7</v>
      </c>
      <c r="BR9" s="3">
        <f t="shared" si="0"/>
        <v>56.100000000000009</v>
      </c>
      <c r="BS9" s="7" t="s">
        <v>249</v>
      </c>
      <c r="BT9" s="1">
        <v>3.3</v>
      </c>
      <c r="BU9" s="1">
        <v>1208</v>
      </c>
      <c r="BV9" s="1">
        <v>0</v>
      </c>
      <c r="BW9" s="1">
        <v>0</v>
      </c>
      <c r="BX9" s="1">
        <v>3.3</v>
      </c>
      <c r="BY9" s="1">
        <v>4</v>
      </c>
      <c r="BZ9" s="1">
        <v>83</v>
      </c>
      <c r="CA9" s="1">
        <v>0</v>
      </c>
      <c r="CB9" s="1">
        <v>0</v>
      </c>
      <c r="CC9" s="5" t="s">
        <v>250</v>
      </c>
      <c r="CD9" s="5" t="s">
        <v>251</v>
      </c>
    </row>
    <row r="10" spans="1:82">
      <c r="A10" s="1">
        <v>9</v>
      </c>
      <c r="B10" s="1" t="s">
        <v>172</v>
      </c>
      <c r="C10" s="1" t="s">
        <v>235</v>
      </c>
      <c r="D10" s="11" t="s">
        <v>252</v>
      </c>
      <c r="E10" s="1" t="s">
        <v>85</v>
      </c>
      <c r="F10" s="1">
        <v>5.0999999999999996</v>
      </c>
      <c r="G10" s="1" t="s">
        <v>86</v>
      </c>
      <c r="H10" s="1" t="s">
        <v>150</v>
      </c>
      <c r="I10" s="1">
        <v>1</v>
      </c>
      <c r="J10" s="1" t="s">
        <v>237</v>
      </c>
      <c r="K10" s="1" t="s">
        <v>107</v>
      </c>
      <c r="L10" s="1" t="s">
        <v>152</v>
      </c>
      <c r="M10" s="1" t="s">
        <v>253</v>
      </c>
      <c r="N10" s="1" t="s">
        <v>254</v>
      </c>
      <c r="O10" s="1" t="s">
        <v>240</v>
      </c>
      <c r="P10" s="3">
        <v>6599</v>
      </c>
      <c r="Q10" s="7" t="s">
        <v>252</v>
      </c>
      <c r="R10" s="1" t="s">
        <v>242</v>
      </c>
      <c r="S10" s="1" t="s">
        <v>243</v>
      </c>
      <c r="T10" s="1" t="s">
        <v>244</v>
      </c>
      <c r="U10" s="1" t="s">
        <v>98</v>
      </c>
      <c r="V10" s="1" t="s">
        <v>102</v>
      </c>
      <c r="W10" s="1" t="s">
        <v>184</v>
      </c>
      <c r="X10" s="1">
        <v>8</v>
      </c>
      <c r="Y10" s="1" t="s">
        <v>245</v>
      </c>
      <c r="Z10" s="1">
        <v>2</v>
      </c>
      <c r="AA10" s="8" t="s">
        <v>133</v>
      </c>
      <c r="AB10" s="1" t="s">
        <v>186</v>
      </c>
      <c r="AC10" s="1">
        <v>30</v>
      </c>
      <c r="AD10" s="1" t="s">
        <v>102</v>
      </c>
      <c r="AE10" s="1">
        <v>3.5</v>
      </c>
      <c r="AF10" s="1" t="s">
        <v>103</v>
      </c>
      <c r="AG10" s="1" t="s">
        <v>102</v>
      </c>
      <c r="AH10" s="1" t="s">
        <v>187</v>
      </c>
      <c r="AI10" s="1">
        <v>214</v>
      </c>
      <c r="AJ10" s="1">
        <v>172</v>
      </c>
      <c r="AK10" s="1">
        <v>80</v>
      </c>
      <c r="AL10" s="1">
        <v>8.1999999999999993</v>
      </c>
      <c r="AM10" s="1" t="s">
        <v>102</v>
      </c>
      <c r="AN10" s="1" t="s">
        <v>255</v>
      </c>
      <c r="AO10" s="1" t="s">
        <v>189</v>
      </c>
      <c r="AP10" s="1" t="s">
        <v>89</v>
      </c>
      <c r="AQ10" s="1">
        <v>294</v>
      </c>
      <c r="AR10" s="1">
        <v>5</v>
      </c>
      <c r="AS10" s="1" t="s">
        <v>256</v>
      </c>
      <c r="AT10" s="1" t="s">
        <v>198</v>
      </c>
      <c r="AU10" s="1" t="s">
        <v>110</v>
      </c>
      <c r="AV10" s="1" t="s">
        <v>166</v>
      </c>
      <c r="AW10" s="1" t="s">
        <v>141</v>
      </c>
      <c r="AX10" s="1">
        <v>182</v>
      </c>
      <c r="AY10" s="1">
        <v>6</v>
      </c>
      <c r="AZ10" s="1" t="s">
        <v>102</v>
      </c>
      <c r="BA10" s="1" t="s">
        <v>107</v>
      </c>
      <c r="BB10" s="1" t="s">
        <v>113</v>
      </c>
      <c r="BC10" s="1">
        <v>2000</v>
      </c>
      <c r="BD10" s="1" t="s">
        <v>102</v>
      </c>
      <c r="BE10" s="1">
        <v>32</v>
      </c>
      <c r="BF10" s="1">
        <v>2</v>
      </c>
      <c r="BG10" s="1">
        <v>16</v>
      </c>
      <c r="BH10" s="4" t="s">
        <v>247</v>
      </c>
      <c r="BI10" s="4">
        <v>41</v>
      </c>
      <c r="BJ10" s="4" t="s">
        <v>248</v>
      </c>
      <c r="BK10" s="4">
        <v>92</v>
      </c>
      <c r="BL10" s="1">
        <v>1</v>
      </c>
      <c r="BM10" s="1" t="s">
        <v>116</v>
      </c>
      <c r="BN10" s="1">
        <v>64.900000000000006</v>
      </c>
      <c r="BO10" s="1">
        <v>62.7</v>
      </c>
      <c r="BP10" s="1">
        <v>45.1</v>
      </c>
      <c r="BQ10" s="1">
        <v>51.7</v>
      </c>
      <c r="BR10" s="3">
        <f t="shared" si="0"/>
        <v>56.100000000000009</v>
      </c>
      <c r="BS10" s="7" t="s">
        <v>249</v>
      </c>
      <c r="BT10" s="1">
        <v>3.3</v>
      </c>
      <c r="BU10" s="1">
        <v>1210</v>
      </c>
      <c r="BV10" s="1">
        <v>0</v>
      </c>
      <c r="BW10" s="1">
        <v>0</v>
      </c>
      <c r="BX10" s="1">
        <v>3.3</v>
      </c>
      <c r="BY10" s="1">
        <v>4</v>
      </c>
      <c r="BZ10" s="1">
        <v>83</v>
      </c>
      <c r="CA10" s="1">
        <v>39</v>
      </c>
      <c r="CB10" s="1">
        <v>0</v>
      </c>
      <c r="CC10" s="5" t="s">
        <v>250</v>
      </c>
      <c r="CD10" s="5" t="s">
        <v>251</v>
      </c>
    </row>
    <row r="11" spans="1:82">
      <c r="A11" s="1">
        <v>10</v>
      </c>
      <c r="B11" s="1" t="s">
        <v>172</v>
      </c>
      <c r="C11" s="1" t="s">
        <v>257</v>
      </c>
      <c r="D11" s="6" t="str">
        <f>HYPERLINK("http://www.amazon.in/Micromax-Canvas-Juice-AQ5001-Silver/dp/B00UTKPKHY/ref=sr_1_1?ie=UTF8&amp;qid=1464118480&amp;sr=8-1&amp;keywords=Micromax+Canvas+Juice+2+AQ5001","http://www.amazon.in/Micromax-Canvas-Juice-AQ5001-Silver/dp/B00UTKPKHY/ref=sr_1_1?ie=UTF8&amp;qid=1464118480&amp;sr=8-1&amp;keywords=Micromax+Canvas+Juice+2+AQ5001")</f>
        <v>http://www.amazon.in/Micromax-Canvas-Juice-AQ5001-Silver/dp/B00UTKPKHY/ref=sr_1_1?ie=UTF8&amp;qid=1464118480&amp;sr=8-1&amp;keywords=Micromax+Canvas+Juice+2+AQ5001</v>
      </c>
      <c r="E11" s="1" t="s">
        <v>85</v>
      </c>
      <c r="F11" s="1">
        <v>5</v>
      </c>
      <c r="G11" s="1" t="s">
        <v>86</v>
      </c>
      <c r="H11" s="1" t="s">
        <v>87</v>
      </c>
      <c r="I11" s="1">
        <v>1</v>
      </c>
      <c r="J11" s="1" t="s">
        <v>123</v>
      </c>
      <c r="K11" s="1" t="s">
        <v>107</v>
      </c>
      <c r="L11" s="1" t="s">
        <v>152</v>
      </c>
      <c r="M11" s="1" t="s">
        <v>258</v>
      </c>
      <c r="N11" s="1" t="s">
        <v>259</v>
      </c>
      <c r="O11" s="1" t="s">
        <v>260</v>
      </c>
      <c r="P11" s="3">
        <v>6649</v>
      </c>
      <c r="Q11" s="7" t="s">
        <v>261</v>
      </c>
      <c r="R11" s="1" t="s">
        <v>262</v>
      </c>
      <c r="S11" s="1" t="s">
        <v>263</v>
      </c>
      <c r="T11" s="1" t="s">
        <v>130</v>
      </c>
      <c r="U11" s="1" t="s">
        <v>98</v>
      </c>
      <c r="V11" s="1" t="s">
        <v>102</v>
      </c>
      <c r="W11" s="1" t="s">
        <v>131</v>
      </c>
      <c r="X11" s="1">
        <v>8</v>
      </c>
      <c r="Y11" s="1" t="s">
        <v>264</v>
      </c>
      <c r="Z11" s="1">
        <v>2</v>
      </c>
      <c r="AA11" s="8" t="s">
        <v>133</v>
      </c>
      <c r="AB11" s="1" t="s">
        <v>134</v>
      </c>
      <c r="AC11" s="1">
        <v>15</v>
      </c>
      <c r="AD11" s="1" t="s">
        <v>135</v>
      </c>
      <c r="AE11" s="1">
        <v>3.5</v>
      </c>
      <c r="AF11" s="1" t="s">
        <v>103</v>
      </c>
      <c r="AG11" s="1" t="s">
        <v>137</v>
      </c>
      <c r="AH11" s="1" t="s">
        <v>138</v>
      </c>
      <c r="AI11" s="1">
        <v>155</v>
      </c>
      <c r="AJ11" s="1">
        <v>142.1</v>
      </c>
      <c r="AK11" s="1">
        <v>72.400000000000006</v>
      </c>
      <c r="AL11" s="1">
        <v>11.6</v>
      </c>
      <c r="AM11" s="1" t="s">
        <v>135</v>
      </c>
      <c r="AN11" s="1" t="s">
        <v>163</v>
      </c>
      <c r="AO11" s="1" t="s">
        <v>189</v>
      </c>
      <c r="AP11" s="1" t="s">
        <v>211</v>
      </c>
      <c r="AQ11" s="1">
        <v>294</v>
      </c>
      <c r="AR11" s="1">
        <v>5</v>
      </c>
      <c r="AS11" s="1" t="s">
        <v>108</v>
      </c>
      <c r="AT11" s="1" t="s">
        <v>109</v>
      </c>
      <c r="AU11" s="1" t="s">
        <v>110</v>
      </c>
      <c r="AV11" s="1" t="s">
        <v>111</v>
      </c>
      <c r="AW11" s="1" t="s">
        <v>141</v>
      </c>
      <c r="AX11" s="1">
        <v>435</v>
      </c>
      <c r="AY11" s="1">
        <v>9</v>
      </c>
      <c r="AZ11" s="1" t="s">
        <v>89</v>
      </c>
      <c r="BA11" s="1" t="s">
        <v>135</v>
      </c>
      <c r="BB11" s="1" t="s">
        <v>113</v>
      </c>
      <c r="BC11" s="1">
        <v>3000</v>
      </c>
      <c r="BD11" s="1" t="s">
        <v>102</v>
      </c>
      <c r="BE11" s="1">
        <v>32</v>
      </c>
      <c r="BF11" s="1">
        <v>2</v>
      </c>
      <c r="BG11" s="1">
        <v>8</v>
      </c>
      <c r="BH11" s="14" t="s">
        <v>142</v>
      </c>
      <c r="BI11" s="4">
        <v>55</v>
      </c>
      <c r="BJ11" s="4" t="s">
        <v>265</v>
      </c>
      <c r="BK11" s="4">
        <v>125</v>
      </c>
      <c r="BL11" s="1">
        <v>1.3</v>
      </c>
      <c r="BM11" s="1" t="s">
        <v>116</v>
      </c>
      <c r="BN11" s="1">
        <v>63.8</v>
      </c>
      <c r="BO11" s="1">
        <v>83.6</v>
      </c>
      <c r="BP11" s="1">
        <v>89.1</v>
      </c>
      <c r="BQ11" s="1">
        <v>81.400000000000006</v>
      </c>
      <c r="BR11" s="3">
        <f t="shared" si="0"/>
        <v>79.474999999999994</v>
      </c>
      <c r="BS11" s="7" t="s">
        <v>266</v>
      </c>
      <c r="BT11" s="1">
        <v>3.7</v>
      </c>
      <c r="BU11" s="1">
        <v>495</v>
      </c>
      <c r="BV11" s="1">
        <v>3.3</v>
      </c>
      <c r="BW11" s="1">
        <v>1717</v>
      </c>
      <c r="BX11" s="1">
        <v>3.3895117539999999</v>
      </c>
      <c r="BY11" s="1">
        <v>4</v>
      </c>
      <c r="BZ11" s="1">
        <v>1278</v>
      </c>
      <c r="CA11" s="1">
        <v>5</v>
      </c>
      <c r="CB11" s="1">
        <v>0</v>
      </c>
      <c r="CC11" s="13" t="s">
        <v>267</v>
      </c>
      <c r="CD11" s="13" t="s">
        <v>268</v>
      </c>
    </row>
    <row r="12" spans="1:82">
      <c r="A12" s="1">
        <v>11</v>
      </c>
      <c r="B12" s="1" t="s">
        <v>172</v>
      </c>
      <c r="C12" s="1" t="s">
        <v>269</v>
      </c>
      <c r="D12" s="15" t="s">
        <v>270</v>
      </c>
      <c r="E12" s="1" t="s">
        <v>85</v>
      </c>
      <c r="F12" s="1">
        <v>5</v>
      </c>
      <c r="G12" s="1" t="s">
        <v>86</v>
      </c>
      <c r="H12" s="1" t="s">
        <v>87</v>
      </c>
      <c r="I12" s="1">
        <v>1</v>
      </c>
      <c r="J12" s="1" t="s">
        <v>123</v>
      </c>
      <c r="K12" s="1" t="s">
        <v>89</v>
      </c>
      <c r="L12" s="1" t="s">
        <v>176</v>
      </c>
      <c r="M12" s="1" t="s">
        <v>271</v>
      </c>
      <c r="N12" s="1" t="s">
        <v>272</v>
      </c>
      <c r="O12" s="1" t="s">
        <v>273</v>
      </c>
      <c r="P12" s="3">
        <v>6749</v>
      </c>
      <c r="Q12" s="7" t="s">
        <v>270</v>
      </c>
      <c r="R12" s="1" t="s">
        <v>274</v>
      </c>
      <c r="S12" s="1" t="s">
        <v>275</v>
      </c>
      <c r="T12" s="1" t="s">
        <v>276</v>
      </c>
      <c r="U12" s="1" t="s">
        <v>277</v>
      </c>
      <c r="V12" s="1" t="s">
        <v>102</v>
      </c>
      <c r="W12" s="1" t="s">
        <v>131</v>
      </c>
      <c r="X12" s="1">
        <v>8</v>
      </c>
      <c r="Y12" s="1" t="s">
        <v>245</v>
      </c>
      <c r="Z12" s="1">
        <v>2</v>
      </c>
      <c r="AA12" s="8" t="s">
        <v>133</v>
      </c>
      <c r="AB12" s="1" t="s">
        <v>186</v>
      </c>
      <c r="AC12" s="1">
        <v>30</v>
      </c>
      <c r="AD12" s="1" t="s">
        <v>102</v>
      </c>
      <c r="AE12" s="1">
        <v>3.5</v>
      </c>
      <c r="AF12" s="1" t="s">
        <v>103</v>
      </c>
      <c r="AG12" s="1" t="s">
        <v>102</v>
      </c>
      <c r="AH12" s="1" t="s">
        <v>187</v>
      </c>
      <c r="AI12" s="1">
        <v>169</v>
      </c>
      <c r="AJ12" s="1">
        <v>152</v>
      </c>
      <c r="AK12" s="1">
        <v>75</v>
      </c>
      <c r="AL12" s="1">
        <v>7.9</v>
      </c>
      <c r="AM12" s="1" t="s">
        <v>102</v>
      </c>
      <c r="AN12" s="1" t="s">
        <v>163</v>
      </c>
      <c r="AO12" s="1" t="s">
        <v>189</v>
      </c>
      <c r="AP12" s="1" t="s">
        <v>107</v>
      </c>
      <c r="AQ12" s="1">
        <v>294</v>
      </c>
      <c r="AR12" s="1">
        <v>5</v>
      </c>
      <c r="AS12" s="1" t="s">
        <v>278</v>
      </c>
      <c r="AT12" s="1" t="s">
        <v>109</v>
      </c>
      <c r="AU12" s="1" t="s">
        <v>110</v>
      </c>
      <c r="AV12" s="1" t="s">
        <v>111</v>
      </c>
      <c r="AW12" s="1" t="s">
        <v>112</v>
      </c>
      <c r="AX12" s="1">
        <v>514</v>
      </c>
      <c r="AY12" s="1">
        <v>14</v>
      </c>
      <c r="AZ12" s="1" t="s">
        <v>89</v>
      </c>
      <c r="BA12" s="1" t="s">
        <v>135</v>
      </c>
      <c r="BB12" s="1" t="s">
        <v>167</v>
      </c>
      <c r="BC12" s="1">
        <v>4000</v>
      </c>
      <c r="BD12" s="1" t="s">
        <v>102</v>
      </c>
      <c r="BE12" s="1">
        <v>32</v>
      </c>
      <c r="BF12" s="1">
        <v>2</v>
      </c>
      <c r="BG12" s="1">
        <v>8</v>
      </c>
      <c r="BH12" s="4" t="s">
        <v>142</v>
      </c>
      <c r="BI12" s="4">
        <v>55</v>
      </c>
      <c r="BJ12" s="4" t="s">
        <v>279</v>
      </c>
      <c r="BK12" s="4">
        <v>126</v>
      </c>
      <c r="BL12" s="1">
        <v>1.3</v>
      </c>
      <c r="BM12" s="1" t="s">
        <v>116</v>
      </c>
      <c r="BN12" s="1">
        <v>80.3</v>
      </c>
      <c r="BO12" s="1">
        <v>58.3</v>
      </c>
      <c r="BP12" s="1">
        <v>70.400000000000006</v>
      </c>
      <c r="BQ12" s="1">
        <v>92.4</v>
      </c>
      <c r="BR12" s="3">
        <f t="shared" si="0"/>
        <v>75.349999999999994</v>
      </c>
      <c r="BS12" s="7" t="s">
        <v>280</v>
      </c>
      <c r="BT12" s="1">
        <v>3.8</v>
      </c>
      <c r="BU12" s="1">
        <v>9</v>
      </c>
      <c r="BV12" s="1">
        <v>3.4</v>
      </c>
      <c r="BW12" s="1">
        <v>87</v>
      </c>
      <c r="BX12" s="1">
        <v>3.4375</v>
      </c>
      <c r="BY12" s="1">
        <v>4</v>
      </c>
      <c r="BZ12" s="1">
        <v>129</v>
      </c>
      <c r="CA12" s="1">
        <v>5</v>
      </c>
      <c r="CB12" s="1">
        <v>0</v>
      </c>
      <c r="CC12" s="13" t="s">
        <v>281</v>
      </c>
      <c r="CD12" s="13" t="s">
        <v>282</v>
      </c>
    </row>
    <row r="13" spans="1:82">
      <c r="A13" s="1">
        <v>12</v>
      </c>
      <c r="B13" s="1" t="s">
        <v>283</v>
      </c>
      <c r="C13" s="1" t="s">
        <v>284</v>
      </c>
      <c r="D13" s="9" t="s">
        <v>285</v>
      </c>
      <c r="E13" s="1" t="s">
        <v>286</v>
      </c>
      <c r="F13" s="1">
        <v>2.4</v>
      </c>
      <c r="G13" s="1" t="s">
        <v>287</v>
      </c>
      <c r="H13" s="1" t="s">
        <v>288</v>
      </c>
      <c r="I13" s="1">
        <v>6</v>
      </c>
      <c r="J13" s="1" t="s">
        <v>289</v>
      </c>
      <c r="K13" s="1" t="s">
        <v>107</v>
      </c>
      <c r="L13" s="1" t="s">
        <v>152</v>
      </c>
      <c r="M13" s="1" t="s">
        <v>290</v>
      </c>
      <c r="N13" s="1" t="s">
        <v>291</v>
      </c>
      <c r="O13" s="1" t="s">
        <v>292</v>
      </c>
      <c r="P13" s="3">
        <v>6990</v>
      </c>
      <c r="Q13" s="7" t="s">
        <v>293</v>
      </c>
      <c r="R13" s="1" t="s">
        <v>294</v>
      </c>
      <c r="S13" s="1" t="s">
        <v>157</v>
      </c>
      <c r="T13" s="1" t="s">
        <v>295</v>
      </c>
      <c r="U13" s="1" t="s">
        <v>98</v>
      </c>
      <c r="V13" s="1" t="s">
        <v>102</v>
      </c>
      <c r="W13" s="1" t="s">
        <v>296</v>
      </c>
      <c r="X13" s="1">
        <v>8</v>
      </c>
      <c r="Y13" s="1" t="s">
        <v>297</v>
      </c>
      <c r="Z13" s="1">
        <v>5</v>
      </c>
      <c r="AA13" s="8" t="s">
        <v>133</v>
      </c>
      <c r="AB13" s="1" t="s">
        <v>134</v>
      </c>
      <c r="AC13" s="1">
        <v>30</v>
      </c>
      <c r="AD13" s="1" t="s">
        <v>135</v>
      </c>
      <c r="AE13" s="1">
        <v>3.5</v>
      </c>
      <c r="AF13" s="1" t="s">
        <v>208</v>
      </c>
      <c r="AG13" s="1" t="s">
        <v>137</v>
      </c>
      <c r="AH13" s="1" t="s">
        <v>298</v>
      </c>
      <c r="AI13" s="1">
        <v>137</v>
      </c>
      <c r="AJ13" s="1">
        <v>141.6</v>
      </c>
      <c r="AK13" s="1">
        <v>70</v>
      </c>
      <c r="AL13" s="1">
        <v>7.9</v>
      </c>
      <c r="AM13" s="1" t="s">
        <v>135</v>
      </c>
      <c r="AN13" s="1" t="s">
        <v>299</v>
      </c>
      <c r="AO13" s="1" t="s">
        <v>300</v>
      </c>
      <c r="AP13" s="1" t="s">
        <v>89</v>
      </c>
      <c r="AQ13" s="1">
        <v>294</v>
      </c>
      <c r="AR13" s="1">
        <v>5</v>
      </c>
      <c r="AS13" s="1" t="s">
        <v>108</v>
      </c>
      <c r="AT13" s="1" t="s">
        <v>109</v>
      </c>
      <c r="AU13" s="1" t="s">
        <v>110</v>
      </c>
      <c r="AV13" s="1" t="s">
        <v>166</v>
      </c>
      <c r="AW13" s="1" t="s">
        <v>301</v>
      </c>
      <c r="AX13" s="1">
        <v>300</v>
      </c>
      <c r="AY13" s="1">
        <v>15</v>
      </c>
      <c r="AZ13" s="1" t="s">
        <v>102</v>
      </c>
      <c r="BA13" s="1" t="s">
        <v>107</v>
      </c>
      <c r="BB13" s="1" t="s">
        <v>113</v>
      </c>
      <c r="BC13" s="1">
        <v>2600</v>
      </c>
      <c r="BD13" s="1" t="s">
        <v>137</v>
      </c>
      <c r="BE13" s="1">
        <v>128</v>
      </c>
      <c r="BF13" s="1">
        <v>1</v>
      </c>
      <c r="BG13" s="1">
        <v>8</v>
      </c>
      <c r="BH13" s="4" t="s">
        <v>114</v>
      </c>
      <c r="BI13" s="4">
        <v>55</v>
      </c>
      <c r="BJ13" s="4" t="s">
        <v>302</v>
      </c>
      <c r="BK13" s="4">
        <v>166</v>
      </c>
      <c r="BL13" s="1">
        <v>1.3</v>
      </c>
      <c r="BM13" s="1" t="s">
        <v>116</v>
      </c>
      <c r="BN13" s="1">
        <v>99</v>
      </c>
      <c r="BO13" s="1">
        <v>85.8</v>
      </c>
      <c r="BP13" s="1">
        <v>81.400000000000006</v>
      </c>
      <c r="BQ13" s="1">
        <v>85.8</v>
      </c>
      <c r="BR13" s="3">
        <f t="shared" si="0"/>
        <v>88.000000000000014</v>
      </c>
      <c r="BS13" s="7" t="s">
        <v>303</v>
      </c>
      <c r="BT13" s="1">
        <v>2.5</v>
      </c>
      <c r="BU13" s="1">
        <v>26</v>
      </c>
      <c r="BV13" s="1">
        <v>2</v>
      </c>
      <c r="BW13" s="1">
        <v>4</v>
      </c>
      <c r="BX13" s="1">
        <v>2.4333333330000002</v>
      </c>
      <c r="BY13" s="1">
        <v>2</v>
      </c>
      <c r="BZ13" s="1">
        <v>540</v>
      </c>
      <c r="CA13" s="1">
        <v>42</v>
      </c>
      <c r="CB13" s="1">
        <v>0</v>
      </c>
      <c r="CC13" s="5" t="s">
        <v>304</v>
      </c>
      <c r="CD13" s="5" t="s">
        <v>305</v>
      </c>
    </row>
    <row r="14" spans="1:82">
      <c r="A14" s="1">
        <v>13</v>
      </c>
      <c r="B14" s="1" t="s">
        <v>306</v>
      </c>
      <c r="C14" s="1" t="s">
        <v>307</v>
      </c>
      <c r="D14" s="6" t="s">
        <v>308</v>
      </c>
      <c r="E14" s="1" t="s">
        <v>85</v>
      </c>
      <c r="F14" s="1">
        <v>4.4000000000000004</v>
      </c>
      <c r="G14" s="1" t="s">
        <v>309</v>
      </c>
      <c r="H14" s="1" t="s">
        <v>310</v>
      </c>
      <c r="I14" s="1">
        <v>1</v>
      </c>
      <c r="J14" s="1" t="s">
        <v>311</v>
      </c>
      <c r="K14" s="1" t="s">
        <v>99</v>
      </c>
      <c r="L14" s="1" t="s">
        <v>176</v>
      </c>
      <c r="M14" s="1" t="s">
        <v>312</v>
      </c>
      <c r="N14" s="1" t="s">
        <v>313</v>
      </c>
      <c r="O14" s="1" t="s">
        <v>273</v>
      </c>
      <c r="P14" s="3">
        <v>6999</v>
      </c>
      <c r="Q14" s="7" t="s">
        <v>314</v>
      </c>
      <c r="R14" s="1" t="s">
        <v>315</v>
      </c>
      <c r="S14" s="1" t="s">
        <v>316</v>
      </c>
      <c r="T14" s="1" t="s">
        <v>317</v>
      </c>
      <c r="U14" s="1" t="s">
        <v>318</v>
      </c>
      <c r="V14" s="1" t="s">
        <v>102</v>
      </c>
      <c r="W14" s="1" t="s">
        <v>131</v>
      </c>
      <c r="X14" s="1">
        <v>13</v>
      </c>
      <c r="Y14" s="1" t="s">
        <v>319</v>
      </c>
      <c r="Z14" s="1">
        <v>5</v>
      </c>
      <c r="AA14" s="8" t="s">
        <v>161</v>
      </c>
      <c r="AB14" s="1" t="s">
        <v>227</v>
      </c>
      <c r="AC14" s="1">
        <v>30</v>
      </c>
      <c r="AD14" s="1" t="s">
        <v>102</v>
      </c>
      <c r="AE14" s="1">
        <v>3.5</v>
      </c>
      <c r="AF14" s="1" t="s">
        <v>320</v>
      </c>
      <c r="AG14" s="1" t="s">
        <v>102</v>
      </c>
      <c r="AH14" s="1" t="s">
        <v>321</v>
      </c>
      <c r="AI14" s="1">
        <v>135</v>
      </c>
      <c r="AJ14" s="1">
        <v>148</v>
      </c>
      <c r="AK14" s="1">
        <v>74</v>
      </c>
      <c r="AL14" s="1">
        <v>8</v>
      </c>
      <c r="AM14" s="1" t="s">
        <v>102</v>
      </c>
      <c r="AN14" s="1" t="s">
        <v>163</v>
      </c>
      <c r="AO14" s="1" t="s">
        <v>189</v>
      </c>
      <c r="AP14" s="1" t="s">
        <v>107</v>
      </c>
      <c r="AQ14" s="1">
        <v>277</v>
      </c>
      <c r="AR14" s="1">
        <v>5.3</v>
      </c>
      <c r="AS14" s="1" t="s">
        <v>108</v>
      </c>
      <c r="AT14" s="1" t="s">
        <v>109</v>
      </c>
      <c r="AU14" s="1" t="s">
        <v>110</v>
      </c>
      <c r="AV14" s="1" t="s">
        <v>111</v>
      </c>
      <c r="AW14" s="1" t="s">
        <v>112</v>
      </c>
      <c r="AX14" s="1">
        <v>280</v>
      </c>
      <c r="AY14" s="1">
        <v>8</v>
      </c>
      <c r="AZ14" s="1" t="s">
        <v>102</v>
      </c>
      <c r="BA14" s="1" t="s">
        <v>107</v>
      </c>
      <c r="BB14" s="1" t="s">
        <v>113</v>
      </c>
      <c r="BC14" s="1">
        <v>2500</v>
      </c>
      <c r="BD14" s="1" t="s">
        <v>102</v>
      </c>
      <c r="BE14" s="1">
        <v>32</v>
      </c>
      <c r="BF14" s="1">
        <v>1</v>
      </c>
      <c r="BG14" s="1">
        <v>8</v>
      </c>
      <c r="BH14" s="4" t="s">
        <v>322</v>
      </c>
      <c r="BI14" s="4">
        <v>50</v>
      </c>
      <c r="BJ14" s="4" t="s">
        <v>323</v>
      </c>
      <c r="BK14" s="4">
        <v>79</v>
      </c>
      <c r="BL14" s="1">
        <v>1.4</v>
      </c>
      <c r="BM14" s="1" t="s">
        <v>324</v>
      </c>
      <c r="BN14" s="1">
        <v>86.9</v>
      </c>
      <c r="BO14" s="1">
        <v>80.3</v>
      </c>
      <c r="BP14" s="1">
        <v>75.900000000000006</v>
      </c>
      <c r="BQ14" s="1">
        <v>79.2</v>
      </c>
      <c r="BR14" s="3">
        <f t="shared" si="0"/>
        <v>80.575000000000003</v>
      </c>
      <c r="BS14" s="7" t="s">
        <v>325</v>
      </c>
      <c r="BT14" s="1">
        <v>3.7</v>
      </c>
      <c r="BU14" s="1">
        <v>161</v>
      </c>
      <c r="BV14" s="1">
        <v>3.4</v>
      </c>
      <c r="BW14" s="1">
        <v>43</v>
      </c>
      <c r="BX14" s="1">
        <v>3.6367647060000001</v>
      </c>
      <c r="BY14" s="1">
        <v>20</v>
      </c>
      <c r="BZ14" s="1">
        <v>324</v>
      </c>
      <c r="CA14" s="1">
        <v>10</v>
      </c>
      <c r="CB14" s="1">
        <v>0</v>
      </c>
      <c r="CC14" s="5" t="s">
        <v>326</v>
      </c>
      <c r="CD14" s="5" t="s">
        <v>327</v>
      </c>
    </row>
    <row r="15" spans="1:82">
      <c r="A15" s="1">
        <v>14</v>
      </c>
      <c r="B15" s="1" t="s">
        <v>328</v>
      </c>
      <c r="C15" s="1" t="s">
        <v>329</v>
      </c>
      <c r="D15" s="6" t="s">
        <v>330</v>
      </c>
      <c r="E15" s="1" t="s">
        <v>85</v>
      </c>
      <c r="F15" s="1">
        <v>4.4000000000000004</v>
      </c>
      <c r="G15" s="1" t="s">
        <v>331</v>
      </c>
      <c r="H15" s="1" t="s">
        <v>332</v>
      </c>
      <c r="I15" s="1">
        <v>1</v>
      </c>
      <c r="J15" s="1" t="s">
        <v>333</v>
      </c>
      <c r="K15" s="1" t="s">
        <v>107</v>
      </c>
      <c r="L15" s="1" t="s">
        <v>334</v>
      </c>
      <c r="M15" s="1" t="s">
        <v>335</v>
      </c>
      <c r="N15" s="1" t="s">
        <v>336</v>
      </c>
      <c r="O15" s="1" t="s">
        <v>337</v>
      </c>
      <c r="P15" s="3">
        <v>6999</v>
      </c>
      <c r="Q15" s="7" t="s">
        <v>338</v>
      </c>
      <c r="R15" s="1" t="s">
        <v>339</v>
      </c>
      <c r="S15" s="1" t="s">
        <v>340</v>
      </c>
      <c r="T15" s="1" t="s">
        <v>341</v>
      </c>
      <c r="U15" s="1" t="s">
        <v>98</v>
      </c>
      <c r="V15" s="1" t="s">
        <v>102</v>
      </c>
      <c r="W15" s="1" t="s">
        <v>342</v>
      </c>
      <c r="X15" s="1">
        <v>8</v>
      </c>
      <c r="Y15" s="1" t="s">
        <v>343</v>
      </c>
      <c r="Z15" s="1">
        <v>2</v>
      </c>
      <c r="AA15" s="8" t="s">
        <v>161</v>
      </c>
      <c r="AB15" s="1" t="s">
        <v>227</v>
      </c>
      <c r="AC15" s="1">
        <v>30</v>
      </c>
      <c r="AD15" s="1" t="s">
        <v>135</v>
      </c>
      <c r="AE15" s="1">
        <v>3.5</v>
      </c>
      <c r="AF15" s="1" t="s">
        <v>208</v>
      </c>
      <c r="AG15" s="1" t="s">
        <v>137</v>
      </c>
      <c r="AH15" s="1" t="s">
        <v>138</v>
      </c>
      <c r="AI15" s="1">
        <v>133</v>
      </c>
      <c r="AJ15" s="1">
        <v>134</v>
      </c>
      <c r="AK15" s="1">
        <v>67</v>
      </c>
      <c r="AL15" s="1">
        <v>9</v>
      </c>
      <c r="AM15" s="1" t="s">
        <v>135</v>
      </c>
      <c r="AN15" s="1" t="s">
        <v>255</v>
      </c>
      <c r="AO15" s="1" t="s">
        <v>189</v>
      </c>
      <c r="AP15" s="1" t="s">
        <v>211</v>
      </c>
      <c r="AQ15" s="1">
        <v>312</v>
      </c>
      <c r="AR15" s="1">
        <v>4.7</v>
      </c>
      <c r="AS15" s="1" t="s">
        <v>344</v>
      </c>
      <c r="AT15" s="1" t="s">
        <v>109</v>
      </c>
      <c r="AU15" s="1" t="s">
        <v>110</v>
      </c>
      <c r="AV15" s="1" t="s">
        <v>166</v>
      </c>
      <c r="AW15" s="1" t="s">
        <v>345</v>
      </c>
      <c r="AX15" s="1">
        <v>198</v>
      </c>
      <c r="AY15" s="1">
        <v>7</v>
      </c>
      <c r="AZ15" s="1" t="s">
        <v>102</v>
      </c>
      <c r="BA15" s="1" t="s">
        <v>107</v>
      </c>
      <c r="BB15" s="1" t="s">
        <v>167</v>
      </c>
      <c r="BC15" s="1">
        <v>2200</v>
      </c>
      <c r="BD15" s="1" t="s">
        <v>102</v>
      </c>
      <c r="BE15" s="1">
        <v>32</v>
      </c>
      <c r="BF15" s="1">
        <v>2</v>
      </c>
      <c r="BG15" s="1">
        <v>16</v>
      </c>
      <c r="BH15" s="4" t="s">
        <v>346</v>
      </c>
      <c r="BI15" s="4">
        <v>43</v>
      </c>
      <c r="BJ15" s="4" t="s">
        <v>347</v>
      </c>
      <c r="BK15" s="4">
        <v>94</v>
      </c>
      <c r="BL15" s="1">
        <v>1.2</v>
      </c>
      <c r="BM15" s="1" t="s">
        <v>116</v>
      </c>
      <c r="BN15" s="1">
        <v>90.2</v>
      </c>
      <c r="BO15" s="1">
        <v>83.6</v>
      </c>
      <c r="BP15" s="1">
        <v>89.1</v>
      </c>
      <c r="BQ15" s="1">
        <v>46.2</v>
      </c>
      <c r="BR15" s="3">
        <f t="shared" si="0"/>
        <v>77.274999999999991</v>
      </c>
      <c r="BS15" s="7" t="s">
        <v>348</v>
      </c>
      <c r="BT15" s="1">
        <v>4.2</v>
      </c>
      <c r="BU15" s="1">
        <v>10567</v>
      </c>
      <c r="BV15" s="1">
        <v>4</v>
      </c>
      <c r="BW15" s="1">
        <v>7857</v>
      </c>
      <c r="BX15" s="1">
        <v>4.1147090750000004</v>
      </c>
      <c r="BY15" s="1">
        <v>6</v>
      </c>
      <c r="BZ15" s="1">
        <v>2348</v>
      </c>
      <c r="CA15" s="1">
        <v>139</v>
      </c>
      <c r="CB15" s="1">
        <v>139</v>
      </c>
      <c r="CC15" s="5" t="s">
        <v>349</v>
      </c>
      <c r="CD15" s="5" t="s">
        <v>350</v>
      </c>
    </row>
    <row r="16" spans="1:82">
      <c r="A16" s="1">
        <v>15</v>
      </c>
      <c r="B16" s="1" t="s">
        <v>351</v>
      </c>
      <c r="C16" s="1" t="s">
        <v>352</v>
      </c>
      <c r="D16" s="16" t="str">
        <f>HYPERLINK("http://www.amazon.in/Coolpad-Note-Lite-Champagne-White/dp/B019Z8SGW6/?_encoding=UTF8&amp;camp=3626&amp;creative=24790&amp;linkCode=ur2&amp;tag=www91mobilesdtbx-21&amp;ascsubtag=574164238|detail-box|27397|553|G!-T!1464087872","http://www.amazon.in/Coolpad-Note-Lite-Champagne-White/dp/B019Z8SGW6/?_encoding=UTF8&amp;camp=3626&amp;creative=24790&amp;linkCode=ur2&amp;tag=www91mobilesdtbx-21&amp;ascsubtag=574164238|detail-box|27397|553|G!-T!1464087872")</f>
        <v>http://www.amazon.in/Coolpad-Note-Lite-Champagne-White/dp/B019Z8SGW6/?_encoding=UTF8&amp;camp=3626&amp;creative=24790&amp;linkCode=ur2&amp;tag=www91mobilesdtbx-21&amp;ascsubtag=574164238|detail-box|27397|553|G!-T!1464087872</v>
      </c>
      <c r="E16" s="1" t="s">
        <v>85</v>
      </c>
      <c r="F16" s="1">
        <v>5.0999999999999996</v>
      </c>
      <c r="G16" s="1" t="s">
        <v>86</v>
      </c>
      <c r="H16" s="1" t="s">
        <v>150</v>
      </c>
      <c r="I16" s="1">
        <v>1</v>
      </c>
      <c r="J16" s="1" t="s">
        <v>353</v>
      </c>
      <c r="K16" s="1" t="s">
        <v>107</v>
      </c>
      <c r="L16" s="1" t="s">
        <v>354</v>
      </c>
      <c r="M16" s="1" t="s">
        <v>355</v>
      </c>
      <c r="N16" s="1" t="s">
        <v>356</v>
      </c>
      <c r="O16" s="1" t="s">
        <v>357</v>
      </c>
      <c r="P16" s="3">
        <v>6999</v>
      </c>
      <c r="Q16" s="7" t="s">
        <v>358</v>
      </c>
      <c r="R16" s="1" t="s">
        <v>359</v>
      </c>
      <c r="S16" s="1" t="s">
        <v>360</v>
      </c>
      <c r="T16" s="1" t="s">
        <v>361</v>
      </c>
      <c r="U16" s="1" t="s">
        <v>98</v>
      </c>
      <c r="V16" s="1" t="s">
        <v>102</v>
      </c>
      <c r="W16" s="1" t="s">
        <v>184</v>
      </c>
      <c r="X16" s="1">
        <v>13</v>
      </c>
      <c r="Y16" s="1" t="s">
        <v>362</v>
      </c>
      <c r="Z16" s="1">
        <v>5</v>
      </c>
      <c r="AA16" s="8" t="s">
        <v>161</v>
      </c>
      <c r="AB16" s="1" t="s">
        <v>162</v>
      </c>
      <c r="AC16" s="1">
        <v>30</v>
      </c>
      <c r="AD16" s="1" t="s">
        <v>102</v>
      </c>
      <c r="AE16" s="1">
        <v>3.5</v>
      </c>
      <c r="AF16" s="1" t="s">
        <v>320</v>
      </c>
      <c r="AG16" s="1" t="s">
        <v>102</v>
      </c>
      <c r="AH16" s="1" t="s">
        <v>138</v>
      </c>
      <c r="AI16" s="1">
        <v>142</v>
      </c>
      <c r="AJ16" s="1">
        <v>140.80000000000001</v>
      </c>
      <c r="AK16" s="1">
        <v>70.400000000000006</v>
      </c>
      <c r="AL16" s="1">
        <v>8.9</v>
      </c>
      <c r="AM16" s="1" t="s">
        <v>135</v>
      </c>
      <c r="AN16" s="1" t="s">
        <v>163</v>
      </c>
      <c r="AO16" s="1" t="s">
        <v>189</v>
      </c>
      <c r="AP16" s="1" t="s">
        <v>363</v>
      </c>
      <c r="AQ16" s="1">
        <v>294</v>
      </c>
      <c r="AR16" s="1">
        <v>5</v>
      </c>
      <c r="AS16" s="1" t="s">
        <v>108</v>
      </c>
      <c r="AT16" s="1" t="s">
        <v>109</v>
      </c>
      <c r="AU16" s="1" t="s">
        <v>110</v>
      </c>
      <c r="AV16" s="1" t="s">
        <v>166</v>
      </c>
      <c r="AW16" s="1" t="s">
        <v>141</v>
      </c>
      <c r="AX16" s="1">
        <v>200</v>
      </c>
      <c r="AY16" s="1">
        <v>10</v>
      </c>
      <c r="AZ16" s="1" t="s">
        <v>89</v>
      </c>
      <c r="BA16" s="1" t="s">
        <v>135</v>
      </c>
      <c r="BB16" s="1" t="s">
        <v>113</v>
      </c>
      <c r="BC16" s="1">
        <v>2500</v>
      </c>
      <c r="BD16" s="1" t="s">
        <v>135</v>
      </c>
      <c r="BE16" s="1">
        <v>32</v>
      </c>
      <c r="BF16" s="1">
        <v>3</v>
      </c>
      <c r="BG16" s="1">
        <v>16</v>
      </c>
      <c r="BH16" s="4" t="s">
        <v>364</v>
      </c>
      <c r="BI16" s="4">
        <v>41</v>
      </c>
      <c r="BJ16" s="4" t="s">
        <v>365</v>
      </c>
      <c r="BK16" s="4">
        <v>92</v>
      </c>
      <c r="BL16" s="1">
        <v>1.3</v>
      </c>
      <c r="BM16" s="1" t="s">
        <v>116</v>
      </c>
      <c r="BN16" s="1">
        <v>78.099999999999994</v>
      </c>
      <c r="BO16" s="1">
        <v>71.5</v>
      </c>
      <c r="BP16" s="1">
        <v>64.900000000000006</v>
      </c>
      <c r="BQ16" s="1">
        <v>67.099999999999994</v>
      </c>
      <c r="BR16" s="3" t="s">
        <v>366</v>
      </c>
      <c r="BS16" s="7" t="s">
        <v>367</v>
      </c>
      <c r="BT16" s="1">
        <v>0</v>
      </c>
      <c r="BU16" s="1">
        <v>0</v>
      </c>
      <c r="BV16" s="1">
        <v>3.6</v>
      </c>
      <c r="BW16" s="1">
        <v>6146</v>
      </c>
      <c r="BX16" s="1">
        <v>3.6</v>
      </c>
      <c r="BY16" s="1">
        <v>18</v>
      </c>
      <c r="BZ16" s="1">
        <v>744</v>
      </c>
      <c r="CA16" s="1">
        <v>94</v>
      </c>
      <c r="CB16" s="1">
        <v>94</v>
      </c>
      <c r="CC16" s="13" t="s">
        <v>368</v>
      </c>
      <c r="CD16" s="13" t="s">
        <v>369</v>
      </c>
    </row>
    <row r="17" spans="1:82">
      <c r="A17" s="1">
        <v>16</v>
      </c>
      <c r="B17" s="17" t="s">
        <v>370</v>
      </c>
      <c r="C17" s="1" t="s">
        <v>371</v>
      </c>
      <c r="D17" s="16" t="s">
        <v>372</v>
      </c>
      <c r="E17" s="1" t="s">
        <v>85</v>
      </c>
      <c r="F17" s="1">
        <v>5.0999999999999996</v>
      </c>
      <c r="G17" s="1" t="s">
        <v>86</v>
      </c>
      <c r="H17" s="1" t="s">
        <v>150</v>
      </c>
      <c r="I17" s="1">
        <v>1</v>
      </c>
      <c r="J17" s="1" t="s">
        <v>123</v>
      </c>
      <c r="K17" s="1" t="s">
        <v>89</v>
      </c>
      <c r="L17" s="1" t="s">
        <v>373</v>
      </c>
      <c r="M17" s="1" t="s">
        <v>374</v>
      </c>
      <c r="N17" s="1" t="s">
        <v>375</v>
      </c>
      <c r="O17" s="1" t="s">
        <v>376</v>
      </c>
      <c r="P17" s="3">
        <v>6999</v>
      </c>
      <c r="Q17" s="7" t="s">
        <v>377</v>
      </c>
      <c r="R17" s="1" t="s">
        <v>378</v>
      </c>
      <c r="S17" s="1" t="s">
        <v>379</v>
      </c>
      <c r="T17" s="1" t="s">
        <v>380</v>
      </c>
      <c r="U17" s="1" t="s">
        <v>98</v>
      </c>
      <c r="V17" s="1" t="s">
        <v>102</v>
      </c>
      <c r="W17" s="1" t="s">
        <v>296</v>
      </c>
      <c r="X17" s="1">
        <v>13</v>
      </c>
      <c r="Y17" s="1" t="s">
        <v>381</v>
      </c>
      <c r="Z17" s="1">
        <v>5</v>
      </c>
      <c r="AA17" s="8" t="s">
        <v>161</v>
      </c>
      <c r="AB17" s="1" t="s">
        <v>227</v>
      </c>
      <c r="AC17" s="1">
        <v>30</v>
      </c>
      <c r="AD17" s="1" t="s">
        <v>102</v>
      </c>
      <c r="AE17" s="1">
        <v>3.5</v>
      </c>
      <c r="AF17" s="1" t="s">
        <v>208</v>
      </c>
      <c r="AG17" s="1" t="s">
        <v>89</v>
      </c>
      <c r="AH17" s="1" t="s">
        <v>382</v>
      </c>
      <c r="AI17" s="1">
        <v>131</v>
      </c>
      <c r="AJ17" s="18">
        <v>140.1</v>
      </c>
      <c r="AK17" s="1">
        <v>68.900000000000006</v>
      </c>
      <c r="AL17" s="1">
        <v>8.6999999999999993</v>
      </c>
      <c r="AM17" s="1" t="s">
        <v>102</v>
      </c>
      <c r="AN17" s="1" t="s">
        <v>255</v>
      </c>
      <c r="AO17" s="1" t="s">
        <v>164</v>
      </c>
      <c r="AP17" s="1" t="s">
        <v>383</v>
      </c>
      <c r="AQ17" s="1">
        <v>294</v>
      </c>
      <c r="AR17" s="1">
        <v>5</v>
      </c>
      <c r="AS17" s="1" t="s">
        <v>108</v>
      </c>
      <c r="AT17" s="1" t="s">
        <v>198</v>
      </c>
      <c r="AU17" s="1" t="s">
        <v>384</v>
      </c>
      <c r="AV17" s="1" t="s">
        <v>166</v>
      </c>
      <c r="AW17" s="1" t="s">
        <v>301</v>
      </c>
      <c r="AX17" s="1">
        <v>680</v>
      </c>
      <c r="AY17" s="1">
        <v>23</v>
      </c>
      <c r="AZ17" s="1" t="s">
        <v>89</v>
      </c>
      <c r="BA17" s="1" t="s">
        <v>135</v>
      </c>
      <c r="BB17" s="1" t="s">
        <v>113</v>
      </c>
      <c r="BC17" s="1">
        <v>2500</v>
      </c>
      <c r="BD17" s="1" t="s">
        <v>89</v>
      </c>
      <c r="BE17" s="1">
        <v>256</v>
      </c>
      <c r="BF17" s="1">
        <v>2</v>
      </c>
      <c r="BG17" s="1">
        <v>16</v>
      </c>
      <c r="BH17" s="4" t="s">
        <v>364</v>
      </c>
      <c r="BI17" s="4">
        <v>41</v>
      </c>
      <c r="BJ17" s="4" t="s">
        <v>365</v>
      </c>
      <c r="BK17" s="4">
        <v>92</v>
      </c>
      <c r="BL17" s="1">
        <v>1.3</v>
      </c>
      <c r="BM17" s="1" t="s">
        <v>116</v>
      </c>
      <c r="BN17" s="1">
        <v>87</v>
      </c>
      <c r="BO17" s="1">
        <v>82</v>
      </c>
      <c r="BP17" s="1">
        <v>82</v>
      </c>
      <c r="BQ17" s="1">
        <v>82</v>
      </c>
      <c r="BR17" s="3">
        <f t="shared" ref="BR17:BR116" si="1">(BN17+BO17+BP17+BQ17)/4</f>
        <v>83.25</v>
      </c>
      <c r="BS17" s="7" t="s">
        <v>385</v>
      </c>
      <c r="BT17" s="1">
        <v>4</v>
      </c>
      <c r="BU17" s="1">
        <v>61</v>
      </c>
      <c r="BV17" s="1">
        <v>3.9</v>
      </c>
      <c r="BW17" s="1">
        <v>124</v>
      </c>
      <c r="BX17" s="1">
        <v>3.932972973</v>
      </c>
      <c r="BY17" s="1">
        <v>30</v>
      </c>
      <c r="BZ17" s="1">
        <v>533</v>
      </c>
      <c r="CA17" s="1">
        <v>10</v>
      </c>
      <c r="CB17" s="1">
        <v>0</v>
      </c>
      <c r="CC17" s="5" t="s">
        <v>386</v>
      </c>
      <c r="CD17" s="5" t="s">
        <v>387</v>
      </c>
    </row>
    <row r="18" spans="1:82">
      <c r="A18" s="1">
        <v>17</v>
      </c>
      <c r="B18" s="1" t="s">
        <v>388</v>
      </c>
      <c r="C18" s="1" t="s">
        <v>389</v>
      </c>
      <c r="D18" s="12" t="s">
        <v>390</v>
      </c>
      <c r="E18" s="1" t="s">
        <v>391</v>
      </c>
      <c r="F18" s="1">
        <v>8.1</v>
      </c>
      <c r="G18" s="1" t="s">
        <v>287</v>
      </c>
      <c r="H18" s="1" t="s">
        <v>392</v>
      </c>
      <c r="I18" s="1">
        <v>3</v>
      </c>
      <c r="J18" s="1" t="s">
        <v>123</v>
      </c>
      <c r="K18" s="1" t="s">
        <v>89</v>
      </c>
      <c r="L18" s="1" t="s">
        <v>176</v>
      </c>
      <c r="M18" s="1" t="s">
        <v>393</v>
      </c>
      <c r="N18" s="1" t="s">
        <v>394</v>
      </c>
      <c r="O18" s="1" t="s">
        <v>395</v>
      </c>
      <c r="P18" s="3">
        <v>7340</v>
      </c>
      <c r="Q18" s="7" t="s">
        <v>396</v>
      </c>
      <c r="R18" s="1" t="s">
        <v>397</v>
      </c>
      <c r="S18" s="1" t="s">
        <v>398</v>
      </c>
      <c r="T18" s="1" t="s">
        <v>399</v>
      </c>
      <c r="U18" s="1" t="s">
        <v>98</v>
      </c>
      <c r="V18" s="1" t="s">
        <v>102</v>
      </c>
      <c r="W18" s="1" t="s">
        <v>296</v>
      </c>
      <c r="X18" s="1">
        <v>8</v>
      </c>
      <c r="Y18" s="1" t="s">
        <v>400</v>
      </c>
      <c r="Z18" s="1">
        <v>5</v>
      </c>
      <c r="AA18" s="8" t="s">
        <v>401</v>
      </c>
      <c r="AB18" s="1" t="s">
        <v>89</v>
      </c>
      <c r="AC18" s="1">
        <v>30</v>
      </c>
      <c r="AD18" s="1" t="s">
        <v>102</v>
      </c>
      <c r="AE18" s="1">
        <v>3.5</v>
      </c>
      <c r="AF18" s="19" t="s">
        <v>320</v>
      </c>
      <c r="AG18" s="1" t="s">
        <v>102</v>
      </c>
      <c r="AH18" s="1" t="s">
        <v>402</v>
      </c>
      <c r="AI18" s="1">
        <v>152</v>
      </c>
      <c r="AJ18" s="1">
        <v>144</v>
      </c>
      <c r="AK18" s="1">
        <v>73.7</v>
      </c>
      <c r="AL18" s="1">
        <v>8.6</v>
      </c>
      <c r="AM18" s="1" t="s">
        <v>102</v>
      </c>
      <c r="AN18" s="1" t="s">
        <v>163</v>
      </c>
      <c r="AO18" s="1" t="s">
        <v>189</v>
      </c>
      <c r="AP18" s="1" t="s">
        <v>107</v>
      </c>
      <c r="AQ18" s="1">
        <v>294</v>
      </c>
      <c r="AR18" s="1">
        <v>5</v>
      </c>
      <c r="AS18" s="1" t="s">
        <v>108</v>
      </c>
      <c r="AT18" s="1" t="s">
        <v>198</v>
      </c>
      <c r="AU18" s="1" t="s">
        <v>110</v>
      </c>
      <c r="AV18" s="1" t="s">
        <v>403</v>
      </c>
      <c r="AW18" s="1" t="s">
        <v>404</v>
      </c>
      <c r="AX18" s="1">
        <v>576</v>
      </c>
      <c r="AY18" s="1">
        <v>26</v>
      </c>
      <c r="AZ18" s="1" t="s">
        <v>102</v>
      </c>
      <c r="BA18" s="1" t="s">
        <v>107</v>
      </c>
      <c r="BB18" s="1" t="s">
        <v>113</v>
      </c>
      <c r="BC18" s="1">
        <v>2200</v>
      </c>
      <c r="BD18" s="1" t="s">
        <v>102</v>
      </c>
      <c r="BE18" s="1">
        <v>128</v>
      </c>
      <c r="BF18" s="1">
        <v>1</v>
      </c>
      <c r="BG18" s="1">
        <v>8</v>
      </c>
      <c r="BH18" s="4" t="s">
        <v>405</v>
      </c>
      <c r="BI18" s="4">
        <v>47</v>
      </c>
      <c r="BJ18" s="4" t="s">
        <v>406</v>
      </c>
      <c r="BK18" s="4">
        <v>132</v>
      </c>
      <c r="BL18" s="1">
        <v>1.2</v>
      </c>
      <c r="BM18" s="1" t="s">
        <v>116</v>
      </c>
      <c r="BN18" s="1">
        <v>88</v>
      </c>
      <c r="BO18" s="1">
        <v>71.5</v>
      </c>
      <c r="BP18" s="1">
        <v>81.400000000000006</v>
      </c>
      <c r="BQ18" s="1">
        <v>79.2</v>
      </c>
      <c r="BR18" s="3">
        <f t="shared" si="1"/>
        <v>80.025000000000006</v>
      </c>
      <c r="BS18" s="7" t="s">
        <v>407</v>
      </c>
      <c r="BT18" s="1">
        <v>3.8</v>
      </c>
      <c r="BU18" s="1">
        <v>74</v>
      </c>
      <c r="BV18" s="1">
        <v>3.9</v>
      </c>
      <c r="BW18" s="1">
        <v>778</v>
      </c>
      <c r="BX18" s="1">
        <v>3.891314554</v>
      </c>
      <c r="BY18" s="1">
        <v>7</v>
      </c>
      <c r="BZ18" s="1">
        <v>2119</v>
      </c>
      <c r="CA18" s="1">
        <v>28</v>
      </c>
      <c r="CB18" s="1">
        <v>0</v>
      </c>
      <c r="CC18" s="5" t="s">
        <v>408</v>
      </c>
      <c r="CD18" s="5" t="s">
        <v>409</v>
      </c>
    </row>
    <row r="19" spans="1:82">
      <c r="A19" s="1">
        <v>18</v>
      </c>
      <c r="B19" s="1" t="s">
        <v>120</v>
      </c>
      <c r="C19" s="1" t="s">
        <v>410</v>
      </c>
      <c r="D19" s="6" t="s">
        <v>411</v>
      </c>
      <c r="E19" s="19" t="s">
        <v>85</v>
      </c>
      <c r="F19" s="1">
        <v>4.4000000000000004</v>
      </c>
      <c r="G19" s="1" t="s">
        <v>309</v>
      </c>
      <c r="H19" s="1" t="s">
        <v>310</v>
      </c>
      <c r="I19" s="1">
        <v>1</v>
      </c>
      <c r="J19" s="1" t="s">
        <v>123</v>
      </c>
      <c r="K19" s="1" t="s">
        <v>107</v>
      </c>
      <c r="L19" s="1" t="s">
        <v>152</v>
      </c>
      <c r="M19" s="1" t="s">
        <v>412</v>
      </c>
      <c r="N19" s="1" t="s">
        <v>413</v>
      </c>
      <c r="O19" s="1" t="s">
        <v>414</v>
      </c>
      <c r="P19" s="3">
        <v>7499</v>
      </c>
      <c r="Q19" s="7" t="s">
        <v>415</v>
      </c>
      <c r="R19" s="1" t="s">
        <v>416</v>
      </c>
      <c r="S19" s="1" t="s">
        <v>417</v>
      </c>
      <c r="T19" s="1" t="s">
        <v>418</v>
      </c>
      <c r="U19" s="1" t="s">
        <v>98</v>
      </c>
      <c r="V19" s="1" t="s">
        <v>102</v>
      </c>
      <c r="W19" s="1" t="s">
        <v>296</v>
      </c>
      <c r="X19" s="1">
        <v>8</v>
      </c>
      <c r="Y19" s="1" t="s">
        <v>419</v>
      </c>
      <c r="Z19" s="1">
        <v>2</v>
      </c>
      <c r="AA19" s="8" t="s">
        <v>133</v>
      </c>
      <c r="AB19" s="1" t="s">
        <v>134</v>
      </c>
      <c r="AC19" s="1">
        <v>30</v>
      </c>
      <c r="AD19" s="1" t="s">
        <v>135</v>
      </c>
      <c r="AE19" s="1">
        <v>3.5</v>
      </c>
      <c r="AF19" s="20" t="s">
        <v>320</v>
      </c>
      <c r="AG19" s="1" t="s">
        <v>137</v>
      </c>
      <c r="AH19" s="1" t="s">
        <v>420</v>
      </c>
      <c r="AI19" s="1">
        <v>128</v>
      </c>
      <c r="AJ19" s="1">
        <v>141</v>
      </c>
      <c r="AK19" s="1">
        <v>70</v>
      </c>
      <c r="AL19" s="1">
        <v>8.1999999999999993</v>
      </c>
      <c r="AM19" s="1" t="s">
        <v>135</v>
      </c>
      <c r="AN19" s="1" t="s">
        <v>163</v>
      </c>
      <c r="AO19" s="1" t="s">
        <v>164</v>
      </c>
      <c r="AP19" s="1" t="s">
        <v>107</v>
      </c>
      <c r="AQ19" s="1">
        <v>294</v>
      </c>
      <c r="AR19" s="1">
        <v>5</v>
      </c>
      <c r="AS19" s="1" t="s">
        <v>108</v>
      </c>
      <c r="AT19" s="1" t="s">
        <v>109</v>
      </c>
      <c r="AU19" s="1" t="s">
        <v>110</v>
      </c>
      <c r="AV19" s="1" t="s">
        <v>166</v>
      </c>
      <c r="AW19" s="1" t="s">
        <v>141</v>
      </c>
      <c r="AX19" s="1">
        <v>264</v>
      </c>
      <c r="AY19" s="1">
        <v>13</v>
      </c>
      <c r="AZ19" s="1" t="s">
        <v>102</v>
      </c>
      <c r="BA19" s="1" t="s">
        <v>107</v>
      </c>
      <c r="BB19" s="1" t="s">
        <v>167</v>
      </c>
      <c r="BC19" s="1">
        <v>2300</v>
      </c>
      <c r="BD19" s="1" t="s">
        <v>102</v>
      </c>
      <c r="BE19" s="1">
        <v>32</v>
      </c>
      <c r="BF19" s="1">
        <v>2</v>
      </c>
      <c r="BG19" s="1">
        <v>16</v>
      </c>
      <c r="BH19" s="4" t="s">
        <v>346</v>
      </c>
      <c r="BI19" s="4">
        <v>43</v>
      </c>
      <c r="BJ19" s="21" t="s">
        <v>347</v>
      </c>
      <c r="BK19" s="4">
        <v>94</v>
      </c>
      <c r="BL19" s="1">
        <v>1.2</v>
      </c>
      <c r="BM19" s="1" t="s">
        <v>116</v>
      </c>
      <c r="BN19" s="1">
        <v>89.1</v>
      </c>
      <c r="BO19" s="1">
        <v>85.8</v>
      </c>
      <c r="BP19" s="1">
        <v>72.599999999999994</v>
      </c>
      <c r="BQ19" s="1">
        <v>96.8</v>
      </c>
      <c r="BR19" s="3">
        <f t="shared" si="1"/>
        <v>86.074999999999989</v>
      </c>
      <c r="BS19" s="7" t="s">
        <v>421</v>
      </c>
      <c r="BT19" s="1">
        <v>3.9</v>
      </c>
      <c r="BU19" s="1">
        <v>21624</v>
      </c>
      <c r="BV19" s="1">
        <v>0</v>
      </c>
      <c r="BW19" s="1">
        <v>0</v>
      </c>
      <c r="BX19" s="1">
        <v>3.9</v>
      </c>
      <c r="BY19" s="1">
        <v>11</v>
      </c>
      <c r="BZ19" s="1">
        <v>4518</v>
      </c>
      <c r="CA19" s="1">
        <v>126</v>
      </c>
      <c r="CB19" s="1">
        <v>0</v>
      </c>
      <c r="CC19" s="5" t="s">
        <v>422</v>
      </c>
      <c r="CD19" s="5" t="s">
        <v>423</v>
      </c>
    </row>
    <row r="20" spans="1:82">
      <c r="A20" s="1">
        <v>19</v>
      </c>
      <c r="B20" s="1" t="s">
        <v>283</v>
      </c>
      <c r="C20" s="1" t="s">
        <v>424</v>
      </c>
      <c r="D20" s="16" t="s">
        <v>425</v>
      </c>
      <c r="E20" s="1" t="s">
        <v>85</v>
      </c>
      <c r="F20" s="1">
        <v>5.0999999999999996</v>
      </c>
      <c r="G20" s="1" t="s">
        <v>86</v>
      </c>
      <c r="H20" s="1" t="s">
        <v>150</v>
      </c>
      <c r="I20" s="1">
        <v>1</v>
      </c>
      <c r="J20" s="1" t="s">
        <v>426</v>
      </c>
      <c r="K20" s="1" t="s">
        <v>107</v>
      </c>
      <c r="L20" s="1" t="s">
        <v>152</v>
      </c>
      <c r="M20" s="1" t="s">
        <v>427</v>
      </c>
      <c r="N20" s="1" t="s">
        <v>428</v>
      </c>
      <c r="O20" s="1" t="s">
        <v>429</v>
      </c>
      <c r="P20" s="3">
        <v>7590</v>
      </c>
      <c r="Q20" s="7" t="s">
        <v>430</v>
      </c>
      <c r="R20" s="1" t="s">
        <v>431</v>
      </c>
      <c r="S20" s="1" t="s">
        <v>432</v>
      </c>
      <c r="T20" s="1" t="s">
        <v>433</v>
      </c>
      <c r="U20" s="1" t="s">
        <v>98</v>
      </c>
      <c r="V20" s="1" t="s">
        <v>102</v>
      </c>
      <c r="W20" s="1" t="s">
        <v>296</v>
      </c>
      <c r="X20" s="1">
        <v>5</v>
      </c>
      <c r="Y20" s="1" t="s">
        <v>434</v>
      </c>
      <c r="Z20" s="1">
        <v>2</v>
      </c>
      <c r="AA20" s="8" t="s">
        <v>161</v>
      </c>
      <c r="AB20" s="1" t="s">
        <v>162</v>
      </c>
      <c r="AC20" s="1">
        <v>30</v>
      </c>
      <c r="AD20" s="1" t="s">
        <v>102</v>
      </c>
      <c r="AE20" s="1">
        <v>3.5</v>
      </c>
      <c r="AF20" s="1" t="s">
        <v>435</v>
      </c>
      <c r="AG20" s="1" t="s">
        <v>102</v>
      </c>
      <c r="AH20" s="1" t="s">
        <v>138</v>
      </c>
      <c r="AI20" s="1">
        <v>130</v>
      </c>
      <c r="AJ20" s="1">
        <v>69</v>
      </c>
      <c r="AK20" s="1">
        <v>136.5</v>
      </c>
      <c r="AL20" s="1">
        <v>8.4</v>
      </c>
      <c r="AM20" s="1" t="s">
        <v>135</v>
      </c>
      <c r="AN20" s="1" t="s">
        <v>163</v>
      </c>
      <c r="AO20" s="1" t="s">
        <v>300</v>
      </c>
      <c r="AP20" s="1" t="s">
        <v>89</v>
      </c>
      <c r="AQ20" s="1">
        <v>234</v>
      </c>
      <c r="AR20" s="1">
        <v>4.5</v>
      </c>
      <c r="AS20" s="1" t="s">
        <v>256</v>
      </c>
      <c r="AT20" s="1" t="s">
        <v>109</v>
      </c>
      <c r="AU20" s="1" t="s">
        <v>110</v>
      </c>
      <c r="AV20" s="1" t="s">
        <v>111</v>
      </c>
      <c r="AW20" s="1" t="s">
        <v>301</v>
      </c>
      <c r="AX20" s="1">
        <v>180</v>
      </c>
      <c r="AY20" s="1">
        <v>11</v>
      </c>
      <c r="AZ20" s="1" t="s">
        <v>102</v>
      </c>
      <c r="BA20" s="1" t="s">
        <v>107</v>
      </c>
      <c r="BB20" s="1" t="s">
        <v>113</v>
      </c>
      <c r="BC20" s="1">
        <v>2000</v>
      </c>
      <c r="BD20" s="1" t="s">
        <v>135</v>
      </c>
      <c r="BE20" s="1">
        <v>128</v>
      </c>
      <c r="BF20" s="1">
        <v>1</v>
      </c>
      <c r="BG20" s="1">
        <v>8</v>
      </c>
      <c r="BH20" s="4" t="s">
        <v>436</v>
      </c>
      <c r="BI20" s="4">
        <v>41</v>
      </c>
      <c r="BJ20" s="4" t="s">
        <v>437</v>
      </c>
      <c r="BK20" s="4">
        <v>100</v>
      </c>
      <c r="BL20" s="1">
        <v>1.3</v>
      </c>
      <c r="BM20" s="1" t="s">
        <v>116</v>
      </c>
      <c r="BN20" s="1">
        <v>93.5</v>
      </c>
      <c r="BO20" s="1">
        <v>79.2</v>
      </c>
      <c r="BP20" s="1">
        <v>68.2</v>
      </c>
      <c r="BQ20" s="1">
        <v>82.5</v>
      </c>
      <c r="BR20" s="3">
        <f t="shared" si="1"/>
        <v>80.849999999999994</v>
      </c>
      <c r="BS20" s="7" t="s">
        <v>438</v>
      </c>
      <c r="BT20" s="1">
        <v>3.7</v>
      </c>
      <c r="BU20" s="1">
        <v>63</v>
      </c>
      <c r="BV20" s="1">
        <v>4.0999999999999996</v>
      </c>
      <c r="BW20" s="1">
        <v>257</v>
      </c>
      <c r="BX20" s="1">
        <v>4.0212500000000002</v>
      </c>
      <c r="BY20" s="1">
        <v>2</v>
      </c>
      <c r="BZ20" s="1">
        <v>56</v>
      </c>
      <c r="CA20" s="1">
        <v>0</v>
      </c>
      <c r="CB20" s="1">
        <v>0</v>
      </c>
      <c r="CC20" s="5" t="s">
        <v>439</v>
      </c>
      <c r="CD20" s="5" t="s">
        <v>440</v>
      </c>
    </row>
    <row r="21" spans="1:82">
      <c r="A21" s="1">
        <v>20</v>
      </c>
      <c r="B21" s="1" t="s">
        <v>441</v>
      </c>
      <c r="C21" s="1" t="s">
        <v>442</v>
      </c>
      <c r="D21" s="15" t="s">
        <v>443</v>
      </c>
      <c r="E21" s="1" t="s">
        <v>85</v>
      </c>
      <c r="F21" s="1">
        <v>5</v>
      </c>
      <c r="G21" s="1" t="s">
        <v>86</v>
      </c>
      <c r="H21" s="1" t="s">
        <v>87</v>
      </c>
      <c r="I21" s="1">
        <v>1</v>
      </c>
      <c r="J21" s="1" t="s">
        <v>88</v>
      </c>
      <c r="K21" s="1" t="s">
        <v>89</v>
      </c>
      <c r="L21" s="1" t="s">
        <v>444</v>
      </c>
      <c r="M21" s="1" t="s">
        <v>445</v>
      </c>
      <c r="N21" s="1" t="s">
        <v>446</v>
      </c>
      <c r="O21" s="1" t="s">
        <v>447</v>
      </c>
      <c r="P21" s="3">
        <v>7790</v>
      </c>
      <c r="Q21" s="7" t="s">
        <v>448</v>
      </c>
      <c r="R21" s="1" t="s">
        <v>449</v>
      </c>
      <c r="S21" s="1" t="s">
        <v>450</v>
      </c>
      <c r="T21" s="1" t="s">
        <v>451</v>
      </c>
      <c r="U21" s="1" t="s">
        <v>98</v>
      </c>
      <c r="V21" s="1" t="s">
        <v>102</v>
      </c>
      <c r="W21" s="1" t="s">
        <v>296</v>
      </c>
      <c r="X21" s="1">
        <v>8</v>
      </c>
      <c r="Y21" s="1" t="s">
        <v>452</v>
      </c>
      <c r="Z21" s="1">
        <v>5</v>
      </c>
      <c r="AA21" s="8" t="s">
        <v>161</v>
      </c>
      <c r="AB21" s="1" t="s">
        <v>227</v>
      </c>
      <c r="AC21" s="1">
        <v>30</v>
      </c>
      <c r="AD21" s="1" t="s">
        <v>102</v>
      </c>
      <c r="AE21" s="1">
        <v>3.5</v>
      </c>
      <c r="AF21" s="1" t="s">
        <v>103</v>
      </c>
      <c r="AG21" s="1" t="s">
        <v>102</v>
      </c>
      <c r="AH21" s="1" t="s">
        <v>187</v>
      </c>
      <c r="AI21" s="1">
        <v>143</v>
      </c>
      <c r="AJ21" s="1">
        <v>142.4</v>
      </c>
      <c r="AK21" s="1">
        <v>73</v>
      </c>
      <c r="AL21" s="1">
        <v>8.1999999999999993</v>
      </c>
      <c r="AM21" s="1" t="s">
        <v>102</v>
      </c>
      <c r="AN21" s="1" t="s">
        <v>163</v>
      </c>
      <c r="AO21" s="1" t="s">
        <v>189</v>
      </c>
      <c r="AP21" s="1" t="s">
        <v>453</v>
      </c>
      <c r="AQ21" s="1">
        <v>294</v>
      </c>
      <c r="AR21" s="1">
        <v>5</v>
      </c>
      <c r="AS21" s="1" t="s">
        <v>108</v>
      </c>
      <c r="AT21" s="1" t="s">
        <v>109</v>
      </c>
      <c r="AU21" s="1" t="s">
        <v>110</v>
      </c>
      <c r="AV21" s="1" t="s">
        <v>166</v>
      </c>
      <c r="AW21" s="1" t="s">
        <v>112</v>
      </c>
      <c r="AX21" s="1">
        <v>160</v>
      </c>
      <c r="AY21" s="1">
        <v>7</v>
      </c>
      <c r="AZ21" s="1" t="s">
        <v>102</v>
      </c>
      <c r="BA21" s="1" t="s">
        <v>107</v>
      </c>
      <c r="BB21" s="1" t="s">
        <v>113</v>
      </c>
      <c r="BC21" s="1">
        <v>2230</v>
      </c>
      <c r="BD21" s="1" t="s">
        <v>135</v>
      </c>
      <c r="BE21" s="1">
        <v>32</v>
      </c>
      <c r="BF21" s="1">
        <v>2</v>
      </c>
      <c r="BG21" s="1">
        <v>16</v>
      </c>
      <c r="BH21" s="4" t="s">
        <v>454</v>
      </c>
      <c r="BI21" s="4">
        <v>43</v>
      </c>
      <c r="BJ21" s="4" t="s">
        <v>347</v>
      </c>
      <c r="BK21" s="4">
        <v>94</v>
      </c>
      <c r="BL21" s="1">
        <v>1.2</v>
      </c>
      <c r="BM21" s="1" t="s">
        <v>116</v>
      </c>
      <c r="BN21" s="1">
        <v>70.400000000000006</v>
      </c>
      <c r="BO21" s="1">
        <v>59.4</v>
      </c>
      <c r="BP21" s="1">
        <v>70.400000000000006</v>
      </c>
      <c r="BQ21" s="1">
        <v>67.099999999999994</v>
      </c>
      <c r="BR21" s="3">
        <f t="shared" si="1"/>
        <v>66.825000000000003</v>
      </c>
      <c r="BS21" s="7" t="s">
        <v>455</v>
      </c>
      <c r="BT21" s="1">
        <v>3.4</v>
      </c>
      <c r="BU21" s="1">
        <v>45</v>
      </c>
      <c r="BV21" s="1">
        <v>3.3</v>
      </c>
      <c r="BW21" s="1">
        <v>2440</v>
      </c>
      <c r="BX21" s="1">
        <v>3.3018108650000002</v>
      </c>
      <c r="BY21" s="1">
        <v>17</v>
      </c>
      <c r="BZ21" s="1">
        <v>2857</v>
      </c>
      <c r="CA21" s="1">
        <v>142</v>
      </c>
      <c r="CB21" s="1">
        <v>0</v>
      </c>
      <c r="CC21" s="5" t="s">
        <v>456</v>
      </c>
      <c r="CD21" s="5" t="s">
        <v>457</v>
      </c>
    </row>
    <row r="22" spans="1:82">
      <c r="A22" s="1">
        <v>21</v>
      </c>
      <c r="B22" s="1" t="s">
        <v>172</v>
      </c>
      <c r="C22" s="1" t="s">
        <v>458</v>
      </c>
      <c r="D22" s="6" t="s">
        <v>459</v>
      </c>
      <c r="E22" s="1" t="s">
        <v>85</v>
      </c>
      <c r="F22" s="1">
        <v>5.0999999999999996</v>
      </c>
      <c r="G22" s="1" t="s">
        <v>86</v>
      </c>
      <c r="H22" s="1" t="s">
        <v>150</v>
      </c>
      <c r="I22" s="1">
        <v>1</v>
      </c>
      <c r="J22" s="1" t="s">
        <v>460</v>
      </c>
      <c r="K22" s="1" t="s">
        <v>107</v>
      </c>
      <c r="L22" s="1" t="s">
        <v>152</v>
      </c>
      <c r="M22" s="1" t="s">
        <v>461</v>
      </c>
      <c r="N22" s="1" t="s">
        <v>462</v>
      </c>
      <c r="O22" s="1" t="s">
        <v>337</v>
      </c>
      <c r="P22" s="3">
        <v>7899</v>
      </c>
      <c r="Q22" s="7" t="s">
        <v>463</v>
      </c>
      <c r="R22" s="1" t="s">
        <v>464</v>
      </c>
      <c r="S22" s="1" t="s">
        <v>157</v>
      </c>
      <c r="T22" s="1" t="s">
        <v>130</v>
      </c>
      <c r="U22" s="1" t="s">
        <v>277</v>
      </c>
      <c r="V22" s="1" t="s">
        <v>102</v>
      </c>
      <c r="W22" s="1" t="s">
        <v>131</v>
      </c>
      <c r="X22" s="1">
        <v>8</v>
      </c>
      <c r="Y22" s="1" t="s">
        <v>419</v>
      </c>
      <c r="Z22" s="1">
        <v>5</v>
      </c>
      <c r="AA22" s="8" t="s">
        <v>161</v>
      </c>
      <c r="AB22" s="1" t="s">
        <v>186</v>
      </c>
      <c r="AC22" s="1">
        <v>30</v>
      </c>
      <c r="AD22" s="1" t="s">
        <v>135</v>
      </c>
      <c r="AE22" s="1">
        <v>3.5</v>
      </c>
      <c r="AF22" s="1" t="s">
        <v>320</v>
      </c>
      <c r="AG22" s="1" t="s">
        <v>137</v>
      </c>
      <c r="AH22" s="1" t="s">
        <v>138</v>
      </c>
      <c r="AI22" s="1">
        <v>152</v>
      </c>
      <c r="AJ22" s="1">
        <v>143</v>
      </c>
      <c r="AK22" s="1">
        <v>71.8</v>
      </c>
      <c r="AL22" s="1">
        <v>9.4</v>
      </c>
      <c r="AM22" s="1" t="s">
        <v>135</v>
      </c>
      <c r="AN22" s="1" t="s">
        <v>163</v>
      </c>
      <c r="AO22" s="1" t="s">
        <v>189</v>
      </c>
      <c r="AP22" s="1" t="s">
        <v>211</v>
      </c>
      <c r="AQ22" s="1">
        <v>294</v>
      </c>
      <c r="AR22" s="1">
        <v>5</v>
      </c>
      <c r="AS22" s="1" t="s">
        <v>108</v>
      </c>
      <c r="AT22" s="1" t="s">
        <v>109</v>
      </c>
      <c r="AU22" s="1" t="s">
        <v>110</v>
      </c>
      <c r="AV22" s="1" t="s">
        <v>166</v>
      </c>
      <c r="AW22" s="1" t="s">
        <v>141</v>
      </c>
      <c r="AX22" s="1">
        <v>450</v>
      </c>
      <c r="AY22" s="1">
        <v>14</v>
      </c>
      <c r="AZ22" s="1" t="s">
        <v>89</v>
      </c>
      <c r="BA22" s="1" t="s">
        <v>135</v>
      </c>
      <c r="BB22" s="1" t="s">
        <v>113</v>
      </c>
      <c r="BC22" s="1">
        <v>4000</v>
      </c>
      <c r="BD22" s="1" t="s">
        <v>102</v>
      </c>
      <c r="BE22" s="1">
        <v>32</v>
      </c>
      <c r="BF22" s="1">
        <v>2</v>
      </c>
      <c r="BG22" s="1">
        <v>8</v>
      </c>
      <c r="BH22" s="4" t="s">
        <v>465</v>
      </c>
      <c r="BI22" s="4">
        <v>55</v>
      </c>
      <c r="BJ22" s="4" t="s">
        <v>347</v>
      </c>
      <c r="BK22" s="4">
        <v>94</v>
      </c>
      <c r="BL22" s="1">
        <v>1.2</v>
      </c>
      <c r="BM22" s="1" t="s">
        <v>116</v>
      </c>
      <c r="BN22" s="1">
        <v>63.8</v>
      </c>
      <c r="BO22" s="1">
        <v>83.6</v>
      </c>
      <c r="BP22" s="1">
        <v>89.1</v>
      </c>
      <c r="BQ22" s="1">
        <v>61.6</v>
      </c>
      <c r="BR22" s="3">
        <f t="shared" si="1"/>
        <v>74.524999999999991</v>
      </c>
      <c r="BS22" s="7" t="s">
        <v>466</v>
      </c>
      <c r="BT22" s="1">
        <v>3.7</v>
      </c>
      <c r="BU22" s="1">
        <v>516</v>
      </c>
      <c r="BV22" s="1">
        <v>3.3</v>
      </c>
      <c r="BW22" s="1">
        <v>1727</v>
      </c>
      <c r="BX22" s="1">
        <v>3.3920196169999999</v>
      </c>
      <c r="BY22" s="1">
        <v>4</v>
      </c>
      <c r="BZ22" s="1">
        <v>25</v>
      </c>
      <c r="CA22" s="1">
        <v>0</v>
      </c>
      <c r="CB22" s="1">
        <v>0</v>
      </c>
      <c r="CC22" s="5" t="s">
        <v>467</v>
      </c>
      <c r="CD22" s="5" t="s">
        <v>468</v>
      </c>
    </row>
    <row r="23" spans="1:82">
      <c r="A23" s="1">
        <v>22</v>
      </c>
      <c r="B23" s="1" t="s">
        <v>120</v>
      </c>
      <c r="C23" s="1" t="s">
        <v>469</v>
      </c>
      <c r="D23" s="15" t="s">
        <v>470</v>
      </c>
      <c r="E23" s="1" t="s">
        <v>85</v>
      </c>
      <c r="F23" s="1">
        <v>5</v>
      </c>
      <c r="G23" s="1" t="s">
        <v>86</v>
      </c>
      <c r="H23" s="1" t="s">
        <v>87</v>
      </c>
      <c r="I23" s="1">
        <v>1</v>
      </c>
      <c r="J23" s="1" t="s">
        <v>471</v>
      </c>
      <c r="K23" s="1" t="s">
        <v>89</v>
      </c>
      <c r="L23" s="1" t="s">
        <v>90</v>
      </c>
      <c r="M23" s="1" t="s">
        <v>472</v>
      </c>
      <c r="N23" s="1" t="s">
        <v>473</v>
      </c>
      <c r="O23" s="1" t="s">
        <v>474</v>
      </c>
      <c r="P23" s="3">
        <v>7914</v>
      </c>
      <c r="Q23" s="7" t="s">
        <v>475</v>
      </c>
      <c r="R23" s="1" t="s">
        <v>476</v>
      </c>
      <c r="S23" s="1" t="s">
        <v>477</v>
      </c>
      <c r="T23" s="1" t="s">
        <v>478</v>
      </c>
      <c r="U23" s="1" t="s">
        <v>98</v>
      </c>
      <c r="V23" s="1" t="s">
        <v>102</v>
      </c>
      <c r="W23" s="1" t="s">
        <v>296</v>
      </c>
      <c r="X23" s="1">
        <v>8</v>
      </c>
      <c r="Y23" s="1" t="s">
        <v>419</v>
      </c>
      <c r="Z23" s="1">
        <v>5</v>
      </c>
      <c r="AA23" s="8" t="s">
        <v>161</v>
      </c>
      <c r="AB23" s="1" t="s">
        <v>227</v>
      </c>
      <c r="AC23" s="1">
        <v>30</v>
      </c>
      <c r="AD23" s="1" t="s">
        <v>102</v>
      </c>
      <c r="AE23" s="1">
        <v>3.5</v>
      </c>
      <c r="AF23" s="1" t="s">
        <v>320</v>
      </c>
      <c r="AG23" s="1" t="s">
        <v>135</v>
      </c>
      <c r="AH23" s="1" t="s">
        <v>138</v>
      </c>
      <c r="AI23" s="1">
        <v>140</v>
      </c>
      <c r="AJ23" s="1">
        <v>152.6</v>
      </c>
      <c r="AK23" s="1">
        <v>76.2</v>
      </c>
      <c r="AL23" s="1">
        <v>8</v>
      </c>
      <c r="AM23" s="1" t="s">
        <v>135</v>
      </c>
      <c r="AN23" s="1" t="s">
        <v>163</v>
      </c>
      <c r="AO23" s="1" t="s">
        <v>189</v>
      </c>
      <c r="AP23" s="1" t="s">
        <v>107</v>
      </c>
      <c r="AQ23" s="1">
        <v>267</v>
      </c>
      <c r="AR23" s="1">
        <v>5.5</v>
      </c>
      <c r="AS23" s="1" t="s">
        <v>108</v>
      </c>
      <c r="AT23" s="1" t="s">
        <v>109</v>
      </c>
      <c r="AU23" s="1" t="s">
        <v>110</v>
      </c>
      <c r="AV23" s="1" t="s">
        <v>166</v>
      </c>
      <c r="AW23" s="1" t="s">
        <v>112</v>
      </c>
      <c r="AX23" s="1">
        <v>264</v>
      </c>
      <c r="AY23" s="1">
        <v>39</v>
      </c>
      <c r="AZ23" s="1" t="s">
        <v>102</v>
      </c>
      <c r="BA23" s="1" t="s">
        <v>107</v>
      </c>
      <c r="BB23" s="1" t="s">
        <v>167</v>
      </c>
      <c r="BC23" s="1">
        <v>2900</v>
      </c>
      <c r="BD23" s="1" t="s">
        <v>102</v>
      </c>
      <c r="BE23" s="1">
        <v>32</v>
      </c>
      <c r="BF23" s="1">
        <v>2</v>
      </c>
      <c r="BG23" s="1">
        <v>8</v>
      </c>
      <c r="BH23" s="4" t="s">
        <v>479</v>
      </c>
      <c r="BI23" s="4">
        <v>34</v>
      </c>
      <c r="BJ23" s="4" t="s">
        <v>480</v>
      </c>
      <c r="BK23" s="4">
        <v>16</v>
      </c>
      <c r="BL23" s="1">
        <v>1.5</v>
      </c>
      <c r="BM23" s="1" t="s">
        <v>324</v>
      </c>
      <c r="BN23" s="1">
        <v>79.2</v>
      </c>
      <c r="BO23" s="1">
        <v>74.8</v>
      </c>
      <c r="BP23" s="1">
        <v>62.7</v>
      </c>
      <c r="BQ23" s="1">
        <v>82.5</v>
      </c>
      <c r="BR23" s="3">
        <f t="shared" si="1"/>
        <v>74.8</v>
      </c>
      <c r="BS23" s="7" t="s">
        <v>481</v>
      </c>
      <c r="BT23" s="1">
        <v>3.8</v>
      </c>
      <c r="BU23" s="1">
        <v>11051</v>
      </c>
      <c r="BV23" s="1">
        <v>3.8</v>
      </c>
      <c r="BW23" s="1">
        <v>657</v>
      </c>
      <c r="BX23" s="1">
        <v>3.8</v>
      </c>
      <c r="BY23" s="1">
        <v>11</v>
      </c>
      <c r="BZ23" s="1">
        <v>4150</v>
      </c>
      <c r="CA23" s="1">
        <v>184</v>
      </c>
      <c r="CB23" s="1">
        <v>0</v>
      </c>
      <c r="CC23" s="5" t="s">
        <v>482</v>
      </c>
      <c r="CD23" s="5" t="s">
        <v>483</v>
      </c>
    </row>
    <row r="24" spans="1:82">
      <c r="A24" s="1">
        <v>23</v>
      </c>
      <c r="B24" s="17" t="s">
        <v>484</v>
      </c>
      <c r="C24" s="1" t="s">
        <v>485</v>
      </c>
      <c r="D24" s="15" t="s">
        <v>486</v>
      </c>
      <c r="E24" s="1" t="s">
        <v>85</v>
      </c>
      <c r="F24" s="1">
        <v>5.0999999999999996</v>
      </c>
      <c r="G24" s="1" t="s">
        <v>86</v>
      </c>
      <c r="H24" s="1" t="s">
        <v>150</v>
      </c>
      <c r="I24" s="1">
        <v>1</v>
      </c>
      <c r="J24" s="1" t="s">
        <v>487</v>
      </c>
      <c r="K24" s="1" t="s">
        <v>107</v>
      </c>
      <c r="L24" s="1" t="s">
        <v>488</v>
      </c>
      <c r="M24" s="1" t="s">
        <v>489</v>
      </c>
      <c r="N24" s="1" t="s">
        <v>490</v>
      </c>
      <c r="O24" s="1" t="s">
        <v>491</v>
      </c>
      <c r="P24" s="3">
        <v>7999</v>
      </c>
      <c r="Q24" s="7" t="s">
        <v>492</v>
      </c>
      <c r="R24" s="1" t="s">
        <v>493</v>
      </c>
      <c r="S24" s="1" t="s">
        <v>157</v>
      </c>
      <c r="T24" s="1" t="s">
        <v>494</v>
      </c>
      <c r="U24" s="1" t="s">
        <v>98</v>
      </c>
      <c r="V24" s="1" t="s">
        <v>102</v>
      </c>
      <c r="W24" s="1" t="s">
        <v>131</v>
      </c>
      <c r="X24" s="1">
        <v>13</v>
      </c>
      <c r="Y24" s="1" t="s">
        <v>160</v>
      </c>
      <c r="Z24" s="1">
        <v>5</v>
      </c>
      <c r="AA24" s="8" t="s">
        <v>161</v>
      </c>
      <c r="AB24" s="1" t="s">
        <v>227</v>
      </c>
      <c r="AC24" s="1">
        <v>30</v>
      </c>
      <c r="AD24" s="1" t="s">
        <v>102</v>
      </c>
      <c r="AE24" s="1">
        <v>3.5</v>
      </c>
      <c r="AF24" s="1" t="s">
        <v>103</v>
      </c>
      <c r="AG24" s="1" t="s">
        <v>135</v>
      </c>
      <c r="AH24" s="1" t="s">
        <v>138</v>
      </c>
      <c r="AI24" s="1">
        <v>125</v>
      </c>
      <c r="AJ24" s="1">
        <v>144.6</v>
      </c>
      <c r="AK24" s="1">
        <v>72</v>
      </c>
      <c r="AL24" s="1">
        <v>7.6</v>
      </c>
      <c r="AM24" s="1" t="s">
        <v>102</v>
      </c>
      <c r="AN24" s="1" t="s">
        <v>495</v>
      </c>
      <c r="AO24" s="1" t="s">
        <v>189</v>
      </c>
      <c r="AP24" s="1" t="s">
        <v>496</v>
      </c>
      <c r="AQ24" s="1">
        <v>441</v>
      </c>
      <c r="AR24" s="1">
        <v>5</v>
      </c>
      <c r="AS24" s="1" t="s">
        <v>497</v>
      </c>
      <c r="AT24" s="1" t="s">
        <v>498</v>
      </c>
      <c r="AU24" s="1" t="s">
        <v>384</v>
      </c>
      <c r="AV24" s="1" t="s">
        <v>166</v>
      </c>
      <c r="AW24" s="1" t="s">
        <v>301</v>
      </c>
      <c r="AX24" s="1">
        <v>354</v>
      </c>
      <c r="AY24" s="1">
        <v>12</v>
      </c>
      <c r="AZ24" s="1" t="s">
        <v>89</v>
      </c>
      <c r="BA24" s="1" t="s">
        <v>135</v>
      </c>
      <c r="BB24" s="1" t="s">
        <v>167</v>
      </c>
      <c r="BC24" s="1">
        <v>2400</v>
      </c>
      <c r="BD24" s="1" t="s">
        <v>89</v>
      </c>
      <c r="BE24" s="1">
        <v>128</v>
      </c>
      <c r="BF24" s="1">
        <v>3</v>
      </c>
      <c r="BG24" s="1">
        <v>32</v>
      </c>
      <c r="BH24" s="4" t="s">
        <v>499</v>
      </c>
      <c r="BI24" s="4">
        <v>38</v>
      </c>
      <c r="BJ24" s="4" t="s">
        <v>500</v>
      </c>
      <c r="BK24" s="4">
        <v>19</v>
      </c>
      <c r="BL24" s="1">
        <v>1.3</v>
      </c>
      <c r="BM24" s="1" t="s">
        <v>324</v>
      </c>
      <c r="BN24" s="1">
        <v>92</v>
      </c>
      <c r="BO24" s="1">
        <v>90</v>
      </c>
      <c r="BP24" s="1">
        <v>77</v>
      </c>
      <c r="BQ24" s="1">
        <v>80</v>
      </c>
      <c r="BR24" s="3">
        <f t="shared" si="1"/>
        <v>84.75</v>
      </c>
      <c r="BS24" s="7" t="s">
        <v>501</v>
      </c>
      <c r="BT24" s="1">
        <v>0</v>
      </c>
      <c r="BU24" s="1">
        <v>0</v>
      </c>
      <c r="BV24" s="1">
        <v>0</v>
      </c>
      <c r="BW24" s="1">
        <v>0</v>
      </c>
      <c r="BX24" s="1">
        <v>0</v>
      </c>
      <c r="BY24" s="1">
        <v>27</v>
      </c>
      <c r="BZ24" s="1">
        <v>512</v>
      </c>
      <c r="CA24" s="1">
        <v>10</v>
      </c>
      <c r="CB24" s="1">
        <v>0</v>
      </c>
      <c r="CC24" s="5" t="s">
        <v>502</v>
      </c>
      <c r="CD24" s="5" t="s">
        <v>503</v>
      </c>
    </row>
    <row r="25" spans="1:82">
      <c r="A25" s="1">
        <v>24</v>
      </c>
      <c r="B25" s="1" t="s">
        <v>172</v>
      </c>
      <c r="C25" s="1" t="s">
        <v>504</v>
      </c>
      <c r="D25" s="6" t="s">
        <v>505</v>
      </c>
      <c r="E25" s="1" t="s">
        <v>85</v>
      </c>
      <c r="F25" s="1">
        <v>5</v>
      </c>
      <c r="G25" s="1" t="s">
        <v>86</v>
      </c>
      <c r="H25" s="1" t="s">
        <v>87</v>
      </c>
      <c r="I25" s="1">
        <v>1</v>
      </c>
      <c r="J25" s="1" t="s">
        <v>506</v>
      </c>
      <c r="K25" s="1" t="s">
        <v>99</v>
      </c>
      <c r="L25" s="1" t="s">
        <v>152</v>
      </c>
      <c r="M25" s="1" t="s">
        <v>507</v>
      </c>
      <c r="N25" s="1" t="s">
        <v>508</v>
      </c>
      <c r="O25" s="1" t="s">
        <v>509</v>
      </c>
      <c r="P25" s="3">
        <v>8490</v>
      </c>
      <c r="Q25" s="7" t="s">
        <v>510</v>
      </c>
      <c r="R25" s="1" t="s">
        <v>511</v>
      </c>
      <c r="S25" s="1" t="s">
        <v>129</v>
      </c>
      <c r="T25" s="1" t="s">
        <v>276</v>
      </c>
      <c r="U25" s="1" t="s">
        <v>98</v>
      </c>
      <c r="V25" s="1" t="s">
        <v>102</v>
      </c>
      <c r="W25" s="1" t="s">
        <v>131</v>
      </c>
      <c r="X25" s="1">
        <v>8</v>
      </c>
      <c r="Y25" s="1" t="s">
        <v>512</v>
      </c>
      <c r="Z25" s="1">
        <v>5</v>
      </c>
      <c r="AA25" s="8" t="s">
        <v>161</v>
      </c>
      <c r="AB25" s="1" t="s">
        <v>227</v>
      </c>
      <c r="AC25" s="1">
        <v>30</v>
      </c>
      <c r="AD25" s="1" t="s">
        <v>102</v>
      </c>
      <c r="AE25" s="1">
        <v>3.5</v>
      </c>
      <c r="AF25" s="1" t="s">
        <v>103</v>
      </c>
      <c r="AG25" s="1" t="s">
        <v>102</v>
      </c>
      <c r="AH25" s="1" t="s">
        <v>138</v>
      </c>
      <c r="AI25" s="1">
        <v>97</v>
      </c>
      <c r="AJ25" s="1">
        <v>141.9</v>
      </c>
      <c r="AK25" s="1">
        <v>68.099999999999994</v>
      </c>
      <c r="AL25" s="1">
        <v>5.0999999999999996</v>
      </c>
      <c r="AM25" s="1" t="s">
        <v>102</v>
      </c>
      <c r="AN25" s="1" t="s">
        <v>255</v>
      </c>
      <c r="AO25" s="1" t="s">
        <v>513</v>
      </c>
      <c r="AP25" s="1" t="s">
        <v>211</v>
      </c>
      <c r="AQ25" s="1">
        <v>306</v>
      </c>
      <c r="AR25" s="1">
        <v>4.8</v>
      </c>
      <c r="AS25" s="1" t="s">
        <v>108</v>
      </c>
      <c r="AT25" s="1" t="s">
        <v>514</v>
      </c>
      <c r="AU25" s="1" t="s">
        <v>515</v>
      </c>
      <c r="AV25" s="1" t="s">
        <v>166</v>
      </c>
      <c r="AW25" s="1" t="s">
        <v>141</v>
      </c>
      <c r="AX25" s="1">
        <v>345</v>
      </c>
      <c r="AY25" s="1">
        <v>8</v>
      </c>
      <c r="AZ25" s="1" t="s">
        <v>89</v>
      </c>
      <c r="BA25" s="1" t="s">
        <v>135</v>
      </c>
      <c r="BB25" s="1" t="s">
        <v>167</v>
      </c>
      <c r="BC25" s="1">
        <v>2000</v>
      </c>
      <c r="BD25" s="1" t="s">
        <v>89</v>
      </c>
      <c r="BE25" s="1">
        <v>0</v>
      </c>
      <c r="BF25" s="1">
        <v>2</v>
      </c>
      <c r="BG25" s="1">
        <v>16</v>
      </c>
      <c r="BH25" s="4" t="s">
        <v>346</v>
      </c>
      <c r="BI25" s="4">
        <v>43</v>
      </c>
      <c r="BJ25" s="4" t="s">
        <v>516</v>
      </c>
      <c r="BK25" s="4">
        <v>94</v>
      </c>
      <c r="BL25" s="1">
        <v>1.2</v>
      </c>
      <c r="BM25" s="1" t="s">
        <v>116</v>
      </c>
      <c r="BN25" s="1">
        <v>97.9</v>
      </c>
      <c r="BO25" s="1">
        <v>89.1</v>
      </c>
      <c r="BP25" s="1">
        <v>81.400000000000006</v>
      </c>
      <c r="BQ25" s="1">
        <v>84.7</v>
      </c>
      <c r="BR25" s="3">
        <f t="shared" si="1"/>
        <v>88.274999999999991</v>
      </c>
      <c r="BS25" s="7" t="s">
        <v>517</v>
      </c>
      <c r="BT25" s="1">
        <v>3.4</v>
      </c>
      <c r="BU25" s="1">
        <v>28</v>
      </c>
      <c r="BV25" s="1">
        <v>3.9</v>
      </c>
      <c r="BW25" s="1">
        <v>13</v>
      </c>
      <c r="BX25" s="1">
        <v>3.5585365850000001</v>
      </c>
      <c r="BY25" s="1">
        <v>4</v>
      </c>
      <c r="BZ25" s="1">
        <v>688</v>
      </c>
      <c r="CA25" s="1">
        <v>0</v>
      </c>
      <c r="CB25" s="1">
        <v>0</v>
      </c>
      <c r="CC25" s="5" t="s">
        <v>518</v>
      </c>
      <c r="CD25" s="5" t="s">
        <v>519</v>
      </c>
    </row>
    <row r="26" spans="1:82">
      <c r="A26" s="1">
        <v>25</v>
      </c>
      <c r="B26" s="1" t="s">
        <v>120</v>
      </c>
      <c r="C26" s="1" t="s">
        <v>520</v>
      </c>
      <c r="D26" s="16" t="str">
        <f>HYPERLINK("http://www.flipkart.com/lenovo-vibe-k5-plus/p/itmegthqujkrnz3s?pid=MOBEFSHZDRYZPDCH&amp;al=9HG0bUCOkGP2tsuzcJ0AocldugMWZuE7Qdj0IGOOVqt%2Br%2BAmI3nH3ZoJDOj8D5E20MPA98UOAUs%3D&amp;ref=L%3A6819692410140052875&amp;srno=p_1&amp;otracker=from-search","http://www.flipkart.com/lenovo-vibe-k5-plus/p/itmegthqujkrnz3s?pid=MOBEFSHZDRYZPDCH&amp;al=9HG0bUCOkGP2tsuzcJ0AocldugMWZuE7Qdj0IGOOVqt%2Br%2BAmI3nH3ZoJDOj8D5E20MPA98UOAUs%3D&amp;ref=L%3A6819692410140052875&amp;srno=p_1&amp;otracker=from-search")</f>
        <v>http://www.flipkart.com/lenovo-vibe-k5-plus/p/itmegthqujkrnz3s?pid=MOBEFSHZDRYZPDCH&amp;al=9HG0bUCOkGP2tsuzcJ0AocldugMWZuE7Qdj0IGOOVqt%2Br%2BAmI3nH3ZoJDOj8D5E20MPA98UOAUs%3D&amp;ref=L%3A6819692410140052875&amp;srno=p_1&amp;otracker=from-search</v>
      </c>
      <c r="E26" s="1" t="s">
        <v>85</v>
      </c>
      <c r="F26" s="1">
        <v>5.0999999999999996</v>
      </c>
      <c r="G26" s="1" t="s">
        <v>86</v>
      </c>
      <c r="H26" s="1" t="s">
        <v>150</v>
      </c>
      <c r="I26" s="1">
        <v>1</v>
      </c>
      <c r="J26" s="1" t="s">
        <v>200</v>
      </c>
      <c r="K26" s="1" t="s">
        <v>107</v>
      </c>
      <c r="L26" s="1" t="s">
        <v>152</v>
      </c>
      <c r="M26" s="1" t="s">
        <v>521</v>
      </c>
      <c r="N26" s="1" t="s">
        <v>522</v>
      </c>
      <c r="O26" s="1" t="s">
        <v>523</v>
      </c>
      <c r="P26" s="3">
        <v>8499</v>
      </c>
      <c r="Q26" s="7" t="s">
        <v>524</v>
      </c>
      <c r="R26" s="1" t="s">
        <v>525</v>
      </c>
      <c r="S26" s="1" t="s">
        <v>526</v>
      </c>
      <c r="T26" s="1" t="s">
        <v>527</v>
      </c>
      <c r="U26" s="1" t="s">
        <v>98</v>
      </c>
      <c r="V26" s="1" t="s">
        <v>102</v>
      </c>
      <c r="W26" s="1" t="s">
        <v>296</v>
      </c>
      <c r="X26" s="1">
        <v>13</v>
      </c>
      <c r="Y26" s="1" t="s">
        <v>528</v>
      </c>
      <c r="Z26" s="1">
        <v>5</v>
      </c>
      <c r="AA26" s="8" t="s">
        <v>161</v>
      </c>
      <c r="AB26" s="1" t="s">
        <v>162</v>
      </c>
      <c r="AC26" s="1">
        <v>30</v>
      </c>
      <c r="AD26" s="1" t="s">
        <v>102</v>
      </c>
      <c r="AE26" s="1">
        <v>3.5</v>
      </c>
      <c r="AF26" s="1" t="s">
        <v>435</v>
      </c>
      <c r="AG26" s="1" t="s">
        <v>102</v>
      </c>
      <c r="AH26" s="1" t="s">
        <v>138</v>
      </c>
      <c r="AI26" s="1">
        <v>150</v>
      </c>
      <c r="AJ26" s="1">
        <v>142</v>
      </c>
      <c r="AK26" s="1">
        <v>71</v>
      </c>
      <c r="AL26" s="1">
        <v>8.1999999999999993</v>
      </c>
      <c r="AM26" s="1" t="s">
        <v>135</v>
      </c>
      <c r="AN26" s="1" t="s">
        <v>495</v>
      </c>
      <c r="AO26" s="1" t="s">
        <v>189</v>
      </c>
      <c r="AP26" s="1" t="s">
        <v>529</v>
      </c>
      <c r="AQ26" s="1">
        <v>441</v>
      </c>
      <c r="AR26" s="1">
        <v>5</v>
      </c>
      <c r="AS26" s="1" t="s">
        <v>278</v>
      </c>
      <c r="AT26" s="1" t="s">
        <v>109</v>
      </c>
      <c r="AU26" s="1" t="s">
        <v>530</v>
      </c>
      <c r="AV26" s="1" t="s">
        <v>166</v>
      </c>
      <c r="AW26" s="1" t="s">
        <v>141</v>
      </c>
      <c r="AX26" s="1">
        <v>322</v>
      </c>
      <c r="AY26" s="1">
        <v>15</v>
      </c>
      <c r="AZ26" s="1" t="s">
        <v>102</v>
      </c>
      <c r="BA26" s="1" t="s">
        <v>107</v>
      </c>
      <c r="BB26" s="1" t="s">
        <v>167</v>
      </c>
      <c r="BC26" s="1">
        <v>2750</v>
      </c>
      <c r="BD26" s="1" t="s">
        <v>135</v>
      </c>
      <c r="BE26" s="1">
        <v>32</v>
      </c>
      <c r="BF26" s="1">
        <v>2</v>
      </c>
      <c r="BG26" s="1">
        <v>16</v>
      </c>
      <c r="BH26" s="4" t="s">
        <v>531</v>
      </c>
      <c r="BI26" s="4">
        <v>29</v>
      </c>
      <c r="BJ26" s="4" t="s">
        <v>532</v>
      </c>
      <c r="BK26" s="4">
        <v>21</v>
      </c>
      <c r="BL26" s="1">
        <v>1.5</v>
      </c>
      <c r="BM26" s="1" t="s">
        <v>324</v>
      </c>
      <c r="BN26" s="1">
        <v>93.5</v>
      </c>
      <c r="BO26" s="1">
        <v>59.4</v>
      </c>
      <c r="BP26" s="1">
        <v>60.5</v>
      </c>
      <c r="BQ26" s="1">
        <v>68.2</v>
      </c>
      <c r="BR26" s="3">
        <f t="shared" si="1"/>
        <v>70.400000000000006</v>
      </c>
      <c r="BS26" s="7" t="s">
        <v>533</v>
      </c>
      <c r="BT26" s="1">
        <v>3</v>
      </c>
      <c r="BU26" s="1">
        <v>2316</v>
      </c>
      <c r="BV26" s="1">
        <v>0</v>
      </c>
      <c r="BW26" s="1">
        <v>0</v>
      </c>
      <c r="BX26" s="1">
        <v>3</v>
      </c>
      <c r="BY26" s="1">
        <v>11</v>
      </c>
      <c r="BZ26" s="1">
        <v>570</v>
      </c>
      <c r="CA26" s="1">
        <v>113</v>
      </c>
      <c r="CB26" s="1">
        <v>113</v>
      </c>
      <c r="CC26" s="5" t="s">
        <v>534</v>
      </c>
      <c r="CD26" s="5" t="s">
        <v>535</v>
      </c>
    </row>
    <row r="27" spans="1:82">
      <c r="A27" s="1">
        <v>26</v>
      </c>
      <c r="B27" s="1" t="s">
        <v>283</v>
      </c>
      <c r="C27" s="1" t="s">
        <v>536</v>
      </c>
      <c r="D27" s="6" t="str">
        <f>HYPERLINK("http://www.amazon.in/Samsung-Galaxy-Grand-Prime-SM-G531F/dp/B012NSGMU8/ref=sr_1_1?ie=UTF8&amp;qid=1464111996&amp;sr=8-1&amp;keywords=Samsung+Galaxy+Grand+Prime+4G","http://www.amazon.in/Samsung-Galaxy-Grand-Prime-SM-G531F/dp/B012NSGMU8/ref=sr_1_1?ie=UTF8&amp;qid=1464111996&amp;sr=8-1&amp;keywords=Samsung+Galaxy+Grand+Prime+4G")</f>
        <v>http://www.amazon.in/Samsung-Galaxy-Grand-Prime-SM-G531F/dp/B012NSGMU8/ref=sr_1_1?ie=UTF8&amp;qid=1464111996&amp;sr=8-1&amp;keywords=Samsung+Galaxy+Grand+Prime+4G</v>
      </c>
      <c r="E27" s="1" t="s">
        <v>85</v>
      </c>
      <c r="F27" s="1">
        <v>5.0999999999999996</v>
      </c>
      <c r="G27" s="1" t="s">
        <v>86</v>
      </c>
      <c r="H27" s="1" t="s">
        <v>150</v>
      </c>
      <c r="I27" s="1">
        <v>1</v>
      </c>
      <c r="J27" s="1" t="s">
        <v>537</v>
      </c>
      <c r="K27" s="1" t="s">
        <v>107</v>
      </c>
      <c r="L27" s="1" t="s">
        <v>373</v>
      </c>
      <c r="M27" s="1" t="s">
        <v>538</v>
      </c>
      <c r="N27" s="1" t="s">
        <v>539</v>
      </c>
      <c r="O27" s="1" t="s">
        <v>540</v>
      </c>
      <c r="P27" s="3">
        <v>8750</v>
      </c>
      <c r="Q27" s="7" t="s">
        <v>541</v>
      </c>
      <c r="R27" s="1" t="s">
        <v>542</v>
      </c>
      <c r="S27" s="1" t="s">
        <v>543</v>
      </c>
      <c r="T27" s="1" t="s">
        <v>544</v>
      </c>
      <c r="U27" s="1" t="s">
        <v>98</v>
      </c>
      <c r="V27" s="1" t="s">
        <v>102</v>
      </c>
      <c r="W27" s="1" t="s">
        <v>131</v>
      </c>
      <c r="X27" s="1">
        <v>8</v>
      </c>
      <c r="Y27" s="1"/>
      <c r="Z27" s="1">
        <v>5</v>
      </c>
      <c r="AA27" s="8" t="s">
        <v>161</v>
      </c>
      <c r="AB27" s="1" t="s">
        <v>186</v>
      </c>
      <c r="AC27" s="1">
        <v>30</v>
      </c>
      <c r="AD27" s="1" t="s">
        <v>135</v>
      </c>
      <c r="AE27" s="1">
        <v>3.5</v>
      </c>
      <c r="AF27" s="1" t="s">
        <v>103</v>
      </c>
      <c r="AG27" s="1" t="s">
        <v>137</v>
      </c>
      <c r="AH27" s="1" t="s">
        <v>420</v>
      </c>
      <c r="AI27" s="19">
        <v>156</v>
      </c>
      <c r="AJ27" s="1">
        <v>144.80000000000001</v>
      </c>
      <c r="AK27" s="1">
        <v>72.099999999999994</v>
      </c>
      <c r="AL27" s="1">
        <v>8.6</v>
      </c>
      <c r="AM27" s="1" t="s">
        <v>135</v>
      </c>
      <c r="AN27" s="1" t="s">
        <v>545</v>
      </c>
      <c r="AO27" s="1"/>
      <c r="AP27" s="1" t="s">
        <v>107</v>
      </c>
      <c r="AQ27" s="1">
        <v>220</v>
      </c>
      <c r="AR27" s="1">
        <v>5</v>
      </c>
      <c r="AS27" s="1" t="s">
        <v>108</v>
      </c>
      <c r="AT27" s="1" t="s">
        <v>109</v>
      </c>
      <c r="AU27" s="1" t="s">
        <v>110</v>
      </c>
      <c r="AV27" s="1" t="s">
        <v>166</v>
      </c>
      <c r="AW27" s="1" t="s">
        <v>546</v>
      </c>
      <c r="AX27" s="1">
        <v>220</v>
      </c>
      <c r="AY27" s="1">
        <v>14</v>
      </c>
      <c r="AZ27" s="1" t="s">
        <v>102</v>
      </c>
      <c r="BA27" s="1" t="s">
        <v>107</v>
      </c>
      <c r="BB27" s="1" t="s">
        <v>113</v>
      </c>
      <c r="BC27" s="1">
        <v>2600</v>
      </c>
      <c r="BD27" s="1" t="s">
        <v>102</v>
      </c>
      <c r="BE27" s="1">
        <v>128</v>
      </c>
      <c r="BF27" s="1">
        <v>1</v>
      </c>
      <c r="BG27" s="1">
        <v>8</v>
      </c>
      <c r="BH27" s="4" t="s">
        <v>346</v>
      </c>
      <c r="BI27" s="4">
        <v>43</v>
      </c>
      <c r="BJ27" s="4" t="s">
        <v>347</v>
      </c>
      <c r="BK27" s="4">
        <v>94</v>
      </c>
      <c r="BL27" s="1">
        <v>1.2</v>
      </c>
      <c r="BM27" s="1" t="s">
        <v>116</v>
      </c>
      <c r="BN27" s="1">
        <v>64.900000000000006</v>
      </c>
      <c r="BO27" s="1">
        <v>79.2</v>
      </c>
      <c r="BP27" s="1">
        <v>89.1</v>
      </c>
      <c r="BQ27" s="1">
        <v>51.7</v>
      </c>
      <c r="BR27" s="3">
        <f t="shared" si="1"/>
        <v>71.225000000000009</v>
      </c>
      <c r="BS27" s="7" t="s">
        <v>547</v>
      </c>
      <c r="BT27" s="1">
        <v>3.3</v>
      </c>
      <c r="BU27" s="1">
        <v>35</v>
      </c>
      <c r="BV27" s="1">
        <v>3.5</v>
      </c>
      <c r="BW27" s="1">
        <v>233</v>
      </c>
      <c r="BX27" s="1">
        <v>3.473880597</v>
      </c>
      <c r="BY27" s="1">
        <v>2</v>
      </c>
      <c r="BZ27" s="1">
        <v>10125</v>
      </c>
      <c r="CA27" s="1">
        <v>142</v>
      </c>
      <c r="CB27" s="1">
        <v>142</v>
      </c>
      <c r="CC27" s="13" t="s">
        <v>548</v>
      </c>
      <c r="CD27" s="13" t="s">
        <v>549</v>
      </c>
    </row>
    <row r="28" spans="1:82">
      <c r="A28" s="1">
        <v>27</v>
      </c>
      <c r="B28" s="1" t="s">
        <v>550</v>
      </c>
      <c r="C28" s="1" t="s">
        <v>551</v>
      </c>
      <c r="D28" s="16" t="s">
        <v>552</v>
      </c>
      <c r="E28" s="1" t="s">
        <v>85</v>
      </c>
      <c r="F28" s="1">
        <v>5</v>
      </c>
      <c r="G28" s="1" t="s">
        <v>86</v>
      </c>
      <c r="H28" s="1" t="s">
        <v>87</v>
      </c>
      <c r="I28" s="1">
        <v>1</v>
      </c>
      <c r="J28" s="1" t="s">
        <v>553</v>
      </c>
      <c r="K28" s="1" t="s">
        <v>107</v>
      </c>
      <c r="L28" s="1" t="s">
        <v>373</v>
      </c>
      <c r="M28" s="1" t="s">
        <v>554</v>
      </c>
      <c r="N28" s="1" t="s">
        <v>555</v>
      </c>
      <c r="O28" s="1" t="s">
        <v>429</v>
      </c>
      <c r="P28" s="3">
        <v>8999</v>
      </c>
      <c r="Q28" s="7" t="s">
        <v>556</v>
      </c>
      <c r="R28" s="1" t="s">
        <v>557</v>
      </c>
      <c r="S28" s="1" t="s">
        <v>129</v>
      </c>
      <c r="T28" s="1" t="s">
        <v>558</v>
      </c>
      <c r="U28" s="1" t="s">
        <v>277</v>
      </c>
      <c r="V28" s="1" t="s">
        <v>102</v>
      </c>
      <c r="W28" s="1" t="s">
        <v>184</v>
      </c>
      <c r="X28" s="1">
        <v>13</v>
      </c>
      <c r="Y28" s="1" t="s">
        <v>559</v>
      </c>
      <c r="Z28" s="1">
        <v>5</v>
      </c>
      <c r="AA28" s="8" t="s">
        <v>161</v>
      </c>
      <c r="AB28" s="1" t="s">
        <v>162</v>
      </c>
      <c r="AC28" s="1">
        <v>30</v>
      </c>
      <c r="AD28" s="1" t="s">
        <v>102</v>
      </c>
      <c r="AE28" s="1">
        <v>3.5</v>
      </c>
      <c r="AF28" s="1" t="s">
        <v>228</v>
      </c>
      <c r="AG28" s="1" t="s">
        <v>107</v>
      </c>
      <c r="AH28" s="1" t="s">
        <v>138</v>
      </c>
      <c r="AI28" s="20">
        <v>202</v>
      </c>
      <c r="AJ28" s="1">
        <v>156</v>
      </c>
      <c r="AK28" s="1">
        <v>77.5</v>
      </c>
      <c r="AL28" s="1">
        <v>10.6</v>
      </c>
      <c r="AM28" s="1" t="s">
        <v>135</v>
      </c>
      <c r="AN28" s="1" t="s">
        <v>163</v>
      </c>
      <c r="AO28" s="1" t="s">
        <v>189</v>
      </c>
      <c r="AP28" s="1" t="s">
        <v>89</v>
      </c>
      <c r="AQ28" s="1">
        <v>267</v>
      </c>
      <c r="AR28" s="1">
        <v>5.5</v>
      </c>
      <c r="AS28" s="1" t="s">
        <v>278</v>
      </c>
      <c r="AT28" s="1" t="s">
        <v>109</v>
      </c>
      <c r="AU28" s="1" t="s">
        <v>110</v>
      </c>
      <c r="AV28" s="1" t="s">
        <v>166</v>
      </c>
      <c r="AW28" s="1" t="s">
        <v>345</v>
      </c>
      <c r="AX28" s="1">
        <v>914</v>
      </c>
      <c r="AY28" s="1">
        <v>38</v>
      </c>
      <c r="AZ28" s="1" t="s">
        <v>89</v>
      </c>
      <c r="BA28" s="1" t="s">
        <v>135</v>
      </c>
      <c r="BB28" s="1" t="s">
        <v>167</v>
      </c>
      <c r="BC28" s="1">
        <v>5000</v>
      </c>
      <c r="BD28" s="1" t="s">
        <v>135</v>
      </c>
      <c r="BE28" s="1">
        <v>64</v>
      </c>
      <c r="BF28" s="1">
        <v>2</v>
      </c>
      <c r="BG28" s="1">
        <v>16</v>
      </c>
      <c r="BH28" s="4" t="s">
        <v>346</v>
      </c>
      <c r="BI28" s="4">
        <v>43</v>
      </c>
      <c r="BJ28" s="4" t="s">
        <v>516</v>
      </c>
      <c r="BK28" s="4">
        <v>94</v>
      </c>
      <c r="BL28" s="1">
        <v>1.2</v>
      </c>
      <c r="BM28" s="1" t="s">
        <v>116</v>
      </c>
      <c r="BN28" s="1">
        <v>85.8</v>
      </c>
      <c r="BO28" s="1">
        <v>79.2</v>
      </c>
      <c r="BP28" s="1">
        <v>78.099999999999994</v>
      </c>
      <c r="BQ28" s="1">
        <v>94.6</v>
      </c>
      <c r="BR28" s="3">
        <f t="shared" si="1"/>
        <v>84.424999999999997</v>
      </c>
      <c r="BS28" s="7" t="s">
        <v>560</v>
      </c>
      <c r="BT28" s="1">
        <v>4</v>
      </c>
      <c r="BU28" s="1">
        <v>182</v>
      </c>
      <c r="BV28" s="1">
        <v>4</v>
      </c>
      <c r="BW28" s="1">
        <v>821</v>
      </c>
      <c r="BX28" s="1">
        <v>4</v>
      </c>
      <c r="BY28" s="1">
        <v>16</v>
      </c>
      <c r="BZ28" s="1">
        <v>98</v>
      </c>
      <c r="CA28" s="1">
        <v>34</v>
      </c>
      <c r="CB28" s="1">
        <v>0</v>
      </c>
      <c r="CC28" s="5" t="s">
        <v>561</v>
      </c>
      <c r="CD28" s="5" t="s">
        <v>562</v>
      </c>
    </row>
    <row r="29" spans="1:82">
      <c r="A29" s="1">
        <v>28</v>
      </c>
      <c r="B29" s="1" t="s">
        <v>550</v>
      </c>
      <c r="C29" s="1" t="s">
        <v>563</v>
      </c>
      <c r="D29" s="6" t="s">
        <v>564</v>
      </c>
      <c r="E29" s="1" t="s">
        <v>85</v>
      </c>
      <c r="F29" s="1">
        <v>5</v>
      </c>
      <c r="G29" s="1" t="s">
        <v>86</v>
      </c>
      <c r="H29" s="1" t="s">
        <v>87</v>
      </c>
      <c r="I29" s="1">
        <v>1</v>
      </c>
      <c r="J29" s="1" t="s">
        <v>123</v>
      </c>
      <c r="K29" s="1" t="s">
        <v>107</v>
      </c>
      <c r="L29" s="1" t="s">
        <v>334</v>
      </c>
      <c r="M29" s="1" t="s">
        <v>565</v>
      </c>
      <c r="N29" s="1" t="s">
        <v>566</v>
      </c>
      <c r="O29" s="1" t="s">
        <v>567</v>
      </c>
      <c r="P29" s="3">
        <v>8999</v>
      </c>
      <c r="Q29" s="7" t="s">
        <v>568</v>
      </c>
      <c r="R29" s="1" t="s">
        <v>569</v>
      </c>
      <c r="S29" s="1" t="s">
        <v>570</v>
      </c>
      <c r="T29" s="1" t="s">
        <v>571</v>
      </c>
      <c r="U29" s="1" t="s">
        <v>277</v>
      </c>
      <c r="V29" s="1" t="s">
        <v>102</v>
      </c>
      <c r="W29" s="1" t="s">
        <v>184</v>
      </c>
      <c r="X29" s="1">
        <v>13</v>
      </c>
      <c r="Y29" s="1" t="s">
        <v>245</v>
      </c>
      <c r="Z29" s="1">
        <v>5</v>
      </c>
      <c r="AA29" s="8" t="s">
        <v>161</v>
      </c>
      <c r="AB29" s="1" t="s">
        <v>162</v>
      </c>
      <c r="AC29" s="1">
        <v>30</v>
      </c>
      <c r="AD29" s="1" t="s">
        <v>135</v>
      </c>
      <c r="AE29" s="1">
        <v>3.5</v>
      </c>
      <c r="AF29" s="1" t="s">
        <v>228</v>
      </c>
      <c r="AG29" s="1" t="s">
        <v>137</v>
      </c>
      <c r="AH29" s="1" t="s">
        <v>382</v>
      </c>
      <c r="AI29" s="1">
        <v>170</v>
      </c>
      <c r="AJ29" s="1">
        <v>152.5</v>
      </c>
      <c r="AK29" s="1">
        <v>77.2</v>
      </c>
      <c r="AL29" s="1">
        <v>10.8</v>
      </c>
      <c r="AM29" s="1" t="s">
        <v>135</v>
      </c>
      <c r="AN29" s="1" t="s">
        <v>495</v>
      </c>
      <c r="AO29" s="1" t="s">
        <v>189</v>
      </c>
      <c r="AP29" s="1" t="s">
        <v>572</v>
      </c>
      <c r="AQ29" s="1">
        <v>267</v>
      </c>
      <c r="AR29" s="1">
        <v>5.5</v>
      </c>
      <c r="AS29" s="1" t="s">
        <v>108</v>
      </c>
      <c r="AT29" s="1" t="s">
        <v>109</v>
      </c>
      <c r="AU29" s="1" t="s">
        <v>110</v>
      </c>
      <c r="AV29" s="1" t="s">
        <v>166</v>
      </c>
      <c r="AW29" s="1" t="s">
        <v>301</v>
      </c>
      <c r="AX29" s="1">
        <v>456</v>
      </c>
      <c r="AY29" s="1">
        <v>21</v>
      </c>
      <c r="AZ29" s="1" t="s">
        <v>102</v>
      </c>
      <c r="BA29" s="1" t="s">
        <v>107</v>
      </c>
      <c r="BB29" s="1" t="s">
        <v>167</v>
      </c>
      <c r="BC29" s="1">
        <v>3000</v>
      </c>
      <c r="BD29" s="1" t="s">
        <v>102</v>
      </c>
      <c r="BE29" s="1">
        <v>128</v>
      </c>
      <c r="BF29" s="1">
        <v>2</v>
      </c>
      <c r="BG29" s="1">
        <v>16</v>
      </c>
      <c r="BH29" s="4" t="s">
        <v>346</v>
      </c>
      <c r="BI29" s="4">
        <v>43</v>
      </c>
      <c r="BJ29" s="4" t="s">
        <v>347</v>
      </c>
      <c r="BK29" s="4">
        <v>94</v>
      </c>
      <c r="BL29" s="1">
        <v>1.2</v>
      </c>
      <c r="BM29" s="1" t="s">
        <v>116</v>
      </c>
      <c r="BN29" s="1">
        <v>86.9</v>
      </c>
      <c r="BO29" s="1">
        <v>81.400000000000006</v>
      </c>
      <c r="BP29" s="1">
        <v>88</v>
      </c>
      <c r="BQ29" s="1">
        <v>78.099999999999994</v>
      </c>
      <c r="BR29" s="3">
        <f t="shared" si="1"/>
        <v>83.6</v>
      </c>
      <c r="BS29" s="7" t="s">
        <v>573</v>
      </c>
      <c r="BT29" s="1">
        <v>4.2</v>
      </c>
      <c r="BU29" s="1">
        <v>6859</v>
      </c>
      <c r="BV29" s="1">
        <v>3.9</v>
      </c>
      <c r="BW29" s="1">
        <v>172</v>
      </c>
      <c r="BX29" s="1">
        <v>4.1926610719999999</v>
      </c>
      <c r="BY29" s="1">
        <v>16</v>
      </c>
      <c r="BZ29" s="1">
        <v>3695</v>
      </c>
      <c r="CA29" s="1">
        <v>189</v>
      </c>
      <c r="CB29" s="1">
        <v>189</v>
      </c>
      <c r="CC29" s="5" t="s">
        <v>574</v>
      </c>
      <c r="CD29" s="5" t="s">
        <v>575</v>
      </c>
    </row>
    <row r="30" spans="1:82">
      <c r="A30" s="1">
        <v>29</v>
      </c>
      <c r="B30" s="1" t="s">
        <v>351</v>
      </c>
      <c r="C30" s="1" t="s">
        <v>576</v>
      </c>
      <c r="D30" s="16" t="str">
        <f>HYPERLINK("http://www.amazon.in/Coolpad-Note-3-Plus-Champagne-White/dp/B01DDP7V7S/?_encoding=UTF8&amp;camp=3626&amp;creative=24790&amp;linkCode=ur2&amp;tag=www91mobilesdtbx-21&amp;ascsubtag=574164238|detail-box|28198|553|G!-T!1464088800","http://www.amazon.in/Coolpad-Note-3-Plus-Champagne-White/dp/B01DDP7V7S/?_encoding=UTF8&amp;camp=3626&amp;creative=24790&amp;linkCode=ur2&amp;tag=www91mobilesdtbx-21&amp;ascsubtag=574164238|detail-box|28198|553|G!-T!1464088800")</f>
        <v>http://www.amazon.in/Coolpad-Note-3-Plus-Champagne-White/dp/B01DDP7V7S/?_encoding=UTF8&amp;camp=3626&amp;creative=24790&amp;linkCode=ur2&amp;tag=www91mobilesdtbx-21&amp;ascsubtag=574164238|detail-box|28198|553|G!-T!1464088800</v>
      </c>
      <c r="E30" s="1" t="s">
        <v>85</v>
      </c>
      <c r="F30" s="1">
        <v>5.0999999999999996</v>
      </c>
      <c r="G30" s="1" t="s">
        <v>86</v>
      </c>
      <c r="H30" s="1" t="s">
        <v>150</v>
      </c>
      <c r="I30" s="1">
        <v>1</v>
      </c>
      <c r="J30" s="1" t="s">
        <v>553</v>
      </c>
      <c r="K30" s="1" t="s">
        <v>107</v>
      </c>
      <c r="L30" s="1" t="s">
        <v>354</v>
      </c>
      <c r="M30" s="1" t="s">
        <v>577</v>
      </c>
      <c r="N30" s="1" t="s">
        <v>578</v>
      </c>
      <c r="O30" s="1" t="s">
        <v>579</v>
      </c>
      <c r="P30" s="3">
        <v>8999</v>
      </c>
      <c r="Q30" s="7" t="s">
        <v>580</v>
      </c>
      <c r="R30" s="1" t="s">
        <v>581</v>
      </c>
      <c r="S30" s="1" t="s">
        <v>182</v>
      </c>
      <c r="T30" s="1" t="s">
        <v>582</v>
      </c>
      <c r="U30" s="1" t="s">
        <v>98</v>
      </c>
      <c r="V30" s="1" t="s">
        <v>102</v>
      </c>
      <c r="W30" s="1" t="s">
        <v>184</v>
      </c>
      <c r="X30" s="1">
        <v>13</v>
      </c>
      <c r="Y30" s="1" t="s">
        <v>583</v>
      </c>
      <c r="Z30" s="1">
        <v>5</v>
      </c>
      <c r="AA30" s="8" t="s">
        <v>161</v>
      </c>
      <c r="AB30" s="1" t="s">
        <v>162</v>
      </c>
      <c r="AC30" s="1">
        <v>30</v>
      </c>
      <c r="AD30" s="1" t="s">
        <v>102</v>
      </c>
      <c r="AE30" s="1">
        <v>3.5</v>
      </c>
      <c r="AF30" s="1" t="s">
        <v>320</v>
      </c>
      <c r="AG30" s="1" t="s">
        <v>102</v>
      </c>
      <c r="AH30" s="1" t="s">
        <v>138</v>
      </c>
      <c r="AI30" s="1">
        <v>155</v>
      </c>
      <c r="AJ30" s="1">
        <v>151</v>
      </c>
      <c r="AK30" s="1">
        <v>77</v>
      </c>
      <c r="AL30" s="1">
        <v>9.3000000000000007</v>
      </c>
      <c r="AM30" s="1" t="s">
        <v>135</v>
      </c>
      <c r="AN30" s="1" t="s">
        <v>163</v>
      </c>
      <c r="AO30" s="1" t="s">
        <v>189</v>
      </c>
      <c r="AP30" s="1" t="s">
        <v>89</v>
      </c>
      <c r="AQ30" s="1">
        <v>267</v>
      </c>
      <c r="AR30" s="1">
        <v>5.5</v>
      </c>
      <c r="AS30" s="1" t="s">
        <v>278</v>
      </c>
      <c r="AT30" s="1" t="s">
        <v>109</v>
      </c>
      <c r="AU30" s="1" t="s">
        <v>110</v>
      </c>
      <c r="AV30" s="1" t="s">
        <v>166</v>
      </c>
      <c r="AW30" s="1" t="s">
        <v>141</v>
      </c>
      <c r="AX30" s="1">
        <v>350</v>
      </c>
      <c r="AY30" s="1">
        <v>38</v>
      </c>
      <c r="AZ30" s="1" t="s">
        <v>89</v>
      </c>
      <c r="BA30" s="1" t="s">
        <v>135</v>
      </c>
      <c r="BB30" s="1" t="s">
        <v>113</v>
      </c>
      <c r="BC30" s="1">
        <v>3000</v>
      </c>
      <c r="BD30" s="1" t="s">
        <v>135</v>
      </c>
      <c r="BE30" s="1">
        <v>64</v>
      </c>
      <c r="BF30" s="1">
        <v>2</v>
      </c>
      <c r="BG30" s="1">
        <v>16</v>
      </c>
      <c r="BH30" s="4" t="s">
        <v>499</v>
      </c>
      <c r="BI30" s="4">
        <v>38</v>
      </c>
      <c r="BJ30" s="4" t="s">
        <v>500</v>
      </c>
      <c r="BK30" s="4">
        <v>19</v>
      </c>
      <c r="BL30" s="1">
        <v>1.3</v>
      </c>
      <c r="BM30" s="1" t="s">
        <v>324</v>
      </c>
      <c r="BN30" s="1">
        <v>82.5</v>
      </c>
      <c r="BO30" s="1">
        <v>79.2</v>
      </c>
      <c r="BP30" s="1">
        <v>68.2</v>
      </c>
      <c r="BQ30" s="1">
        <v>84.7</v>
      </c>
      <c r="BR30" s="3">
        <f t="shared" si="1"/>
        <v>78.649999999999991</v>
      </c>
      <c r="BS30" s="7" t="s">
        <v>584</v>
      </c>
      <c r="BT30" s="1">
        <v>3.8</v>
      </c>
      <c r="BU30" s="1">
        <v>26887</v>
      </c>
      <c r="BV30" s="1">
        <v>4.0999999999999996</v>
      </c>
      <c r="BW30" s="1">
        <v>9399</v>
      </c>
      <c r="BX30" s="1">
        <v>3.8777076560000001</v>
      </c>
      <c r="BY30" s="1">
        <v>18</v>
      </c>
      <c r="BZ30" s="1">
        <v>1673</v>
      </c>
      <c r="CA30" s="1">
        <v>122</v>
      </c>
      <c r="CB30" s="1">
        <v>122</v>
      </c>
      <c r="CC30" s="13" t="s">
        <v>585</v>
      </c>
      <c r="CD30" s="13" t="s">
        <v>586</v>
      </c>
    </row>
    <row r="31" spans="1:82">
      <c r="A31" s="1">
        <v>30</v>
      </c>
      <c r="B31" s="1" t="s">
        <v>587</v>
      </c>
      <c r="C31" s="1" t="s">
        <v>588</v>
      </c>
      <c r="D31" s="6" t="s">
        <v>589</v>
      </c>
      <c r="E31" s="1" t="s">
        <v>85</v>
      </c>
      <c r="F31" s="1">
        <v>5</v>
      </c>
      <c r="G31" s="1" t="s">
        <v>86</v>
      </c>
      <c r="H31" s="1" t="s">
        <v>87</v>
      </c>
      <c r="I31" s="1">
        <v>1</v>
      </c>
      <c r="J31" s="1" t="s">
        <v>590</v>
      </c>
      <c r="K31" s="1" t="s">
        <v>89</v>
      </c>
      <c r="L31" s="1" t="s">
        <v>152</v>
      </c>
      <c r="M31" s="1" t="s">
        <v>591</v>
      </c>
      <c r="N31" s="1" t="s">
        <v>592</v>
      </c>
      <c r="O31" s="1" t="s">
        <v>593</v>
      </c>
      <c r="P31" s="3">
        <v>9399</v>
      </c>
      <c r="Q31" s="7" t="s">
        <v>594</v>
      </c>
      <c r="R31" s="1" t="s">
        <v>595</v>
      </c>
      <c r="S31" s="1" t="s">
        <v>596</v>
      </c>
      <c r="T31" s="1" t="s">
        <v>597</v>
      </c>
      <c r="U31" s="1" t="s">
        <v>98</v>
      </c>
      <c r="V31" s="1" t="s">
        <v>102</v>
      </c>
      <c r="W31" s="1" t="s">
        <v>131</v>
      </c>
      <c r="X31" s="1">
        <v>8</v>
      </c>
      <c r="Y31" s="1" t="s">
        <v>598</v>
      </c>
      <c r="Z31" s="1">
        <v>5</v>
      </c>
      <c r="AA31" s="8" t="s">
        <v>161</v>
      </c>
      <c r="AB31" s="1" t="s">
        <v>227</v>
      </c>
      <c r="AC31" s="1">
        <v>30</v>
      </c>
      <c r="AD31" s="1" t="s">
        <v>135</v>
      </c>
      <c r="AE31" s="1">
        <v>3.5</v>
      </c>
      <c r="AF31" s="1" t="s">
        <v>299</v>
      </c>
      <c r="AG31" s="1" t="s">
        <v>102</v>
      </c>
      <c r="AH31" s="1" t="s">
        <v>187</v>
      </c>
      <c r="AI31" s="1">
        <v>160</v>
      </c>
      <c r="AJ31" s="1">
        <v>150.1</v>
      </c>
      <c r="AK31" s="1">
        <v>72.7</v>
      </c>
      <c r="AL31" s="1">
        <v>9.6</v>
      </c>
      <c r="AM31" s="1" t="s">
        <v>102</v>
      </c>
      <c r="AN31" s="1" t="s">
        <v>163</v>
      </c>
      <c r="AO31" s="1" t="s">
        <v>599</v>
      </c>
      <c r="AP31" s="1" t="s">
        <v>107</v>
      </c>
      <c r="AQ31" s="1">
        <v>294</v>
      </c>
      <c r="AR31" s="1">
        <v>5</v>
      </c>
      <c r="AS31" s="1" t="s">
        <v>108</v>
      </c>
      <c r="AT31" s="1" t="s">
        <v>109</v>
      </c>
      <c r="AU31" s="1" t="s">
        <v>530</v>
      </c>
      <c r="AV31" s="1" t="s">
        <v>111</v>
      </c>
      <c r="AW31" s="1" t="s">
        <v>404</v>
      </c>
      <c r="AX31" s="1">
        <v>617</v>
      </c>
      <c r="AY31" s="1">
        <v>12</v>
      </c>
      <c r="AZ31" s="1" t="s">
        <v>102</v>
      </c>
      <c r="BA31" s="1" t="s">
        <v>107</v>
      </c>
      <c r="BB31" s="1" t="s">
        <v>167</v>
      </c>
      <c r="BC31" s="1">
        <v>2100</v>
      </c>
      <c r="BD31" s="1" t="s">
        <v>102</v>
      </c>
      <c r="BE31" s="1">
        <v>32</v>
      </c>
      <c r="BF31" s="1">
        <v>1</v>
      </c>
      <c r="BG31" s="1">
        <v>8</v>
      </c>
      <c r="BH31" s="4" t="s">
        <v>600</v>
      </c>
      <c r="BI31" s="4">
        <v>44</v>
      </c>
      <c r="BJ31" s="4" t="s">
        <v>601</v>
      </c>
      <c r="BK31" s="4">
        <v>79</v>
      </c>
      <c r="BL31" s="1">
        <v>1.7</v>
      </c>
      <c r="BM31" s="1" t="s">
        <v>324</v>
      </c>
      <c r="BN31" s="1">
        <v>80.3</v>
      </c>
      <c r="BO31" s="1">
        <v>75.900000000000006</v>
      </c>
      <c r="BP31" s="1">
        <v>78.099999999999994</v>
      </c>
      <c r="BQ31" s="1">
        <v>71.5</v>
      </c>
      <c r="BR31" s="3">
        <f t="shared" si="1"/>
        <v>76.449999999999989</v>
      </c>
      <c r="BS31" s="7" t="s">
        <v>602</v>
      </c>
      <c r="BT31" s="1">
        <v>3.8</v>
      </c>
      <c r="BU31" s="1">
        <v>1201</v>
      </c>
      <c r="BV31" s="1">
        <v>3.8</v>
      </c>
      <c r="BW31" s="1">
        <v>1099</v>
      </c>
      <c r="BX31" s="1">
        <v>3.8</v>
      </c>
      <c r="BY31" s="1">
        <v>5</v>
      </c>
      <c r="BZ31" s="1">
        <v>1932</v>
      </c>
      <c r="CA31" s="1">
        <v>0</v>
      </c>
      <c r="CB31" s="1">
        <v>0</v>
      </c>
      <c r="CC31" s="5" t="s">
        <v>603</v>
      </c>
      <c r="CD31" s="5" t="s">
        <v>604</v>
      </c>
    </row>
    <row r="32" spans="1:82">
      <c r="A32" s="1">
        <v>31</v>
      </c>
      <c r="B32" s="1" t="s">
        <v>328</v>
      </c>
      <c r="C32" s="1" t="s">
        <v>605</v>
      </c>
      <c r="D32" s="6" t="str">
        <f>HYPERLINK("http://www.ebay.in/itm/121842547642?aff_source=Sok-Goog","http://www.ebay.in/itm/121842547642?aff_source=Sok-Goog")</f>
        <v>http://www.ebay.in/itm/121842547642?aff_source=Sok-Goog</v>
      </c>
      <c r="E32" s="1" t="s">
        <v>85</v>
      </c>
      <c r="F32" s="1">
        <v>4.4000000000000004</v>
      </c>
      <c r="G32" s="1" t="s">
        <v>309</v>
      </c>
      <c r="H32" s="1" t="s">
        <v>310</v>
      </c>
      <c r="I32" s="1">
        <v>1</v>
      </c>
      <c r="J32" s="1" t="s">
        <v>311</v>
      </c>
      <c r="K32" s="1" t="s">
        <v>107</v>
      </c>
      <c r="L32" s="1" t="s">
        <v>334</v>
      </c>
      <c r="M32" s="1" t="s">
        <v>606</v>
      </c>
      <c r="N32" s="1" t="s">
        <v>607</v>
      </c>
      <c r="O32" s="1" t="s">
        <v>608</v>
      </c>
      <c r="P32" s="3">
        <v>9499</v>
      </c>
      <c r="Q32" s="7" t="s">
        <v>609</v>
      </c>
      <c r="R32" s="1" t="s">
        <v>610</v>
      </c>
      <c r="S32" s="1" t="s">
        <v>182</v>
      </c>
      <c r="T32" s="1" t="s">
        <v>611</v>
      </c>
      <c r="U32" s="1" t="s">
        <v>98</v>
      </c>
      <c r="V32" s="1" t="s">
        <v>102</v>
      </c>
      <c r="W32" s="1" t="s">
        <v>296</v>
      </c>
      <c r="X32" s="1">
        <v>13</v>
      </c>
      <c r="Y32" s="1" t="s">
        <v>612</v>
      </c>
      <c r="Z32" s="1">
        <v>5</v>
      </c>
      <c r="AA32" s="8" t="s">
        <v>161</v>
      </c>
      <c r="AB32" s="1" t="s">
        <v>162</v>
      </c>
      <c r="AC32" s="1">
        <v>30</v>
      </c>
      <c r="AD32" s="1" t="s">
        <v>135</v>
      </c>
      <c r="AE32" s="1">
        <v>3.5</v>
      </c>
      <c r="AF32" s="1" t="s">
        <v>208</v>
      </c>
      <c r="AG32" s="1" t="s">
        <v>137</v>
      </c>
      <c r="AH32" s="1" t="s">
        <v>382</v>
      </c>
      <c r="AI32" s="1">
        <v>185</v>
      </c>
      <c r="AJ32" s="1">
        <v>154</v>
      </c>
      <c r="AK32" s="1">
        <v>78.7</v>
      </c>
      <c r="AL32" s="1">
        <v>9.4</v>
      </c>
      <c r="AM32" s="1" t="s">
        <v>135</v>
      </c>
      <c r="AN32" s="1" t="s">
        <v>163</v>
      </c>
      <c r="AO32" s="1" t="s">
        <v>189</v>
      </c>
      <c r="AP32" s="1" t="s">
        <v>107</v>
      </c>
      <c r="AQ32" s="1">
        <v>267</v>
      </c>
      <c r="AR32" s="1">
        <v>5.5</v>
      </c>
      <c r="AS32" s="1" t="s">
        <v>108</v>
      </c>
      <c r="AT32" s="1" t="s">
        <v>109</v>
      </c>
      <c r="AU32" s="1" t="s">
        <v>110</v>
      </c>
      <c r="AV32" s="1" t="s">
        <v>166</v>
      </c>
      <c r="AW32" s="1" t="s">
        <v>345</v>
      </c>
      <c r="AX32" s="1">
        <v>775</v>
      </c>
      <c r="AY32" s="1">
        <v>38</v>
      </c>
      <c r="AZ32" s="1" t="s">
        <v>102</v>
      </c>
      <c r="BA32" s="1" t="s">
        <v>107</v>
      </c>
      <c r="BB32" s="1" t="s">
        <v>167</v>
      </c>
      <c r="BC32" s="1">
        <v>3100</v>
      </c>
      <c r="BD32" s="1" t="s">
        <v>102</v>
      </c>
      <c r="BE32" s="1">
        <v>32</v>
      </c>
      <c r="BF32" s="1">
        <v>2</v>
      </c>
      <c r="BG32" s="1">
        <v>16</v>
      </c>
      <c r="BH32" s="4" t="s">
        <v>346</v>
      </c>
      <c r="BI32" s="4">
        <v>43</v>
      </c>
      <c r="BJ32" s="4" t="s">
        <v>347</v>
      </c>
      <c r="BK32" s="4">
        <v>94</v>
      </c>
      <c r="BL32" s="1">
        <v>1.2</v>
      </c>
      <c r="BM32" s="1" t="s">
        <v>116</v>
      </c>
      <c r="BN32" s="1">
        <v>86.9</v>
      </c>
      <c r="BO32" s="1">
        <v>83.6</v>
      </c>
      <c r="BP32" s="1">
        <v>95.7</v>
      </c>
      <c r="BQ32" s="1">
        <v>58.3</v>
      </c>
      <c r="BR32" s="3">
        <f t="shared" si="1"/>
        <v>81.125</v>
      </c>
      <c r="BS32" s="7" t="s">
        <v>613</v>
      </c>
      <c r="BT32" s="1">
        <v>3.5</v>
      </c>
      <c r="BU32" s="1">
        <v>7</v>
      </c>
      <c r="BV32" s="1">
        <v>0</v>
      </c>
      <c r="BW32" s="1">
        <v>0</v>
      </c>
      <c r="BX32" s="1">
        <v>3.5</v>
      </c>
      <c r="BY32" s="1">
        <v>6</v>
      </c>
      <c r="BZ32" s="1">
        <v>505</v>
      </c>
      <c r="CA32" s="1">
        <v>87</v>
      </c>
      <c r="CB32" s="1">
        <v>0</v>
      </c>
      <c r="CC32" s="5" t="s">
        <v>614</v>
      </c>
      <c r="CD32" s="5" t="s">
        <v>615</v>
      </c>
    </row>
    <row r="33" spans="1:82">
      <c r="A33" s="1">
        <v>32</v>
      </c>
      <c r="B33" s="1" t="s">
        <v>616</v>
      </c>
      <c r="C33" s="1" t="s">
        <v>617</v>
      </c>
      <c r="D33" s="6" t="s">
        <v>618</v>
      </c>
      <c r="E33" s="1" t="s">
        <v>85</v>
      </c>
      <c r="F33" s="1">
        <v>4.0999999999999996</v>
      </c>
      <c r="G33" s="1" t="s">
        <v>217</v>
      </c>
      <c r="H33" s="1" t="s">
        <v>619</v>
      </c>
      <c r="I33" s="1">
        <v>1</v>
      </c>
      <c r="J33" s="1" t="s">
        <v>237</v>
      </c>
      <c r="K33" s="1" t="s">
        <v>107</v>
      </c>
      <c r="L33" s="1" t="s">
        <v>373</v>
      </c>
      <c r="M33" s="1" t="s">
        <v>620</v>
      </c>
      <c r="N33" s="1" t="s">
        <v>621</v>
      </c>
      <c r="O33" s="1" t="s">
        <v>509</v>
      </c>
      <c r="P33" s="3">
        <v>9700</v>
      </c>
      <c r="Q33" s="7" t="s">
        <v>622</v>
      </c>
      <c r="R33" s="1" t="s">
        <v>623</v>
      </c>
      <c r="S33" s="1" t="s">
        <v>624</v>
      </c>
      <c r="T33" s="1" t="s">
        <v>625</v>
      </c>
      <c r="U33" s="1" t="s">
        <v>98</v>
      </c>
      <c r="V33" s="1" t="s">
        <v>102</v>
      </c>
      <c r="W33" s="1" t="s">
        <v>184</v>
      </c>
      <c r="X33" s="1">
        <v>8</v>
      </c>
      <c r="Y33" s="1" t="s">
        <v>381</v>
      </c>
      <c r="Z33" s="1">
        <v>8</v>
      </c>
      <c r="AA33" s="8" t="s">
        <v>161</v>
      </c>
      <c r="AB33" s="1" t="s">
        <v>227</v>
      </c>
      <c r="AC33" s="1">
        <v>30</v>
      </c>
      <c r="AD33" s="1" t="s">
        <v>135</v>
      </c>
      <c r="AE33" s="1">
        <v>3.5</v>
      </c>
      <c r="AF33" s="1" t="s">
        <v>626</v>
      </c>
      <c r="AG33" s="1" t="s">
        <v>137</v>
      </c>
      <c r="AH33" s="1" t="s">
        <v>138</v>
      </c>
      <c r="AI33" s="1">
        <v>141</v>
      </c>
      <c r="AJ33" s="1">
        <v>142.69999999999999</v>
      </c>
      <c r="AK33" s="1">
        <v>71.7</v>
      </c>
      <c r="AL33" s="1">
        <v>7.6</v>
      </c>
      <c r="AM33" s="1" t="s">
        <v>135</v>
      </c>
      <c r="AN33" s="1" t="s">
        <v>627</v>
      </c>
      <c r="AO33" s="1" t="s">
        <v>106</v>
      </c>
      <c r="AP33" s="1" t="s">
        <v>107</v>
      </c>
      <c r="AQ33" s="1">
        <v>220</v>
      </c>
      <c r="AR33" s="1">
        <v>5</v>
      </c>
      <c r="AS33" s="1" t="s">
        <v>108</v>
      </c>
      <c r="AT33" s="1" t="s">
        <v>109</v>
      </c>
      <c r="AU33" s="1" t="s">
        <v>628</v>
      </c>
      <c r="AV33" s="1" t="s">
        <v>166</v>
      </c>
      <c r="AW33" s="1" t="s">
        <v>141</v>
      </c>
      <c r="AX33" s="1">
        <v>218</v>
      </c>
      <c r="AY33" s="1">
        <v>16</v>
      </c>
      <c r="AZ33" s="1" t="s">
        <v>89</v>
      </c>
      <c r="BA33" s="1" t="s">
        <v>135</v>
      </c>
      <c r="BB33" s="1" t="s">
        <v>629</v>
      </c>
      <c r="BC33" s="1">
        <v>2420</v>
      </c>
      <c r="BD33" s="1" t="s">
        <v>102</v>
      </c>
      <c r="BE33" s="1">
        <v>128</v>
      </c>
      <c r="BF33" s="1">
        <v>1</v>
      </c>
      <c r="BG33" s="1">
        <v>16</v>
      </c>
      <c r="BH33" s="4" t="s">
        <v>630</v>
      </c>
      <c r="BI33" s="4">
        <v>55</v>
      </c>
      <c r="BJ33" s="4" t="s">
        <v>516</v>
      </c>
      <c r="BK33" s="4">
        <v>94</v>
      </c>
      <c r="BL33" s="1">
        <v>1.2</v>
      </c>
      <c r="BM33" s="1" t="s">
        <v>116</v>
      </c>
      <c r="BN33" s="1">
        <v>64.900000000000006</v>
      </c>
      <c r="BO33" s="1">
        <v>79.2</v>
      </c>
      <c r="BP33" s="1">
        <v>89.1</v>
      </c>
      <c r="BQ33" s="1">
        <v>88</v>
      </c>
      <c r="BR33" s="3">
        <f t="shared" si="1"/>
        <v>80.300000000000011</v>
      </c>
      <c r="BS33" s="7" t="s">
        <v>631</v>
      </c>
      <c r="BT33" s="1">
        <v>3.4</v>
      </c>
      <c r="BU33" s="1">
        <v>76</v>
      </c>
      <c r="BV33" s="1">
        <v>4.0999999999999996</v>
      </c>
      <c r="BW33" s="1">
        <v>29</v>
      </c>
      <c r="BX33" s="1">
        <v>3.5933333329999999</v>
      </c>
      <c r="BY33" s="1">
        <v>10</v>
      </c>
      <c r="BZ33" s="1">
        <v>452</v>
      </c>
      <c r="CA33" s="1">
        <v>9</v>
      </c>
      <c r="CB33" s="1">
        <v>0</v>
      </c>
      <c r="CC33" s="5" t="s">
        <v>632</v>
      </c>
      <c r="CD33" s="5" t="s">
        <v>633</v>
      </c>
    </row>
    <row r="34" spans="1:82">
      <c r="A34" s="1">
        <v>33</v>
      </c>
      <c r="B34" s="1" t="s">
        <v>120</v>
      </c>
      <c r="C34" s="1" t="s">
        <v>634</v>
      </c>
      <c r="D34" s="6" t="s">
        <v>635</v>
      </c>
      <c r="E34" s="1" t="s">
        <v>85</v>
      </c>
      <c r="F34" s="1">
        <v>5</v>
      </c>
      <c r="G34" s="1" t="s">
        <v>636</v>
      </c>
      <c r="H34" s="1" t="s">
        <v>637</v>
      </c>
      <c r="I34" s="1">
        <v>1</v>
      </c>
      <c r="J34" s="1" t="s">
        <v>506</v>
      </c>
      <c r="K34" s="1" t="s">
        <v>107</v>
      </c>
      <c r="L34" s="1" t="s">
        <v>373</v>
      </c>
      <c r="M34" s="1" t="s">
        <v>638</v>
      </c>
      <c r="N34" s="1" t="s">
        <v>639</v>
      </c>
      <c r="O34" s="1" t="s">
        <v>640</v>
      </c>
      <c r="P34" s="3">
        <v>9715</v>
      </c>
      <c r="Q34" s="7" t="s">
        <v>641</v>
      </c>
      <c r="R34" s="1" t="s">
        <v>642</v>
      </c>
      <c r="S34" s="1" t="s">
        <v>643</v>
      </c>
      <c r="T34" s="1" t="s">
        <v>494</v>
      </c>
      <c r="U34" s="1" t="s">
        <v>277</v>
      </c>
      <c r="V34" s="1" t="s">
        <v>102</v>
      </c>
      <c r="W34" s="1" t="s">
        <v>184</v>
      </c>
      <c r="X34" s="1">
        <v>13</v>
      </c>
      <c r="Y34" s="1" t="s">
        <v>197</v>
      </c>
      <c r="Z34" s="1">
        <v>5</v>
      </c>
      <c r="AA34" s="8" t="s">
        <v>161</v>
      </c>
      <c r="AB34" s="1" t="s">
        <v>227</v>
      </c>
      <c r="AC34" s="1">
        <v>30</v>
      </c>
      <c r="AD34" s="1" t="s">
        <v>135</v>
      </c>
      <c r="AE34" s="1">
        <v>3.5</v>
      </c>
      <c r="AF34" s="1" t="s">
        <v>644</v>
      </c>
      <c r="AG34" s="1" t="s">
        <v>137</v>
      </c>
      <c r="AH34" s="1" t="s">
        <v>138</v>
      </c>
      <c r="AI34" s="1">
        <v>150</v>
      </c>
      <c r="AJ34" s="1">
        <v>152.6</v>
      </c>
      <c r="AK34" s="1">
        <v>76.2</v>
      </c>
      <c r="AL34" s="1">
        <v>8</v>
      </c>
      <c r="AM34" s="1" t="s">
        <v>135</v>
      </c>
      <c r="AN34" s="1" t="s">
        <v>645</v>
      </c>
      <c r="AO34" s="1" t="s">
        <v>164</v>
      </c>
      <c r="AP34" s="1" t="s">
        <v>646</v>
      </c>
      <c r="AQ34" s="1">
        <v>401</v>
      </c>
      <c r="AR34" s="1">
        <v>5.5</v>
      </c>
      <c r="AS34" s="1" t="s">
        <v>108</v>
      </c>
      <c r="AT34" s="1" t="s">
        <v>109</v>
      </c>
      <c r="AU34" s="1" t="s">
        <v>110</v>
      </c>
      <c r="AV34" s="1" t="s">
        <v>166</v>
      </c>
      <c r="AW34" s="1" t="s">
        <v>141</v>
      </c>
      <c r="AX34" s="1">
        <v>270</v>
      </c>
      <c r="AY34" s="1">
        <v>30</v>
      </c>
      <c r="AZ34" s="1" t="s">
        <v>102</v>
      </c>
      <c r="BA34" s="1" t="s">
        <v>107</v>
      </c>
      <c r="BB34" s="1" t="s">
        <v>113</v>
      </c>
      <c r="BC34" s="1">
        <v>2900</v>
      </c>
      <c r="BD34" s="1" t="s">
        <v>102</v>
      </c>
      <c r="BE34" s="1">
        <v>32</v>
      </c>
      <c r="BF34" s="1">
        <v>2</v>
      </c>
      <c r="BG34" s="1">
        <v>16</v>
      </c>
      <c r="BH34" s="4" t="s">
        <v>647</v>
      </c>
      <c r="BI34" s="4">
        <v>34</v>
      </c>
      <c r="BJ34" s="4" t="s">
        <v>648</v>
      </c>
      <c r="BK34" s="4">
        <v>16</v>
      </c>
      <c r="BL34" s="1">
        <v>1.7</v>
      </c>
      <c r="BM34" s="1" t="s">
        <v>324</v>
      </c>
      <c r="BN34" s="1">
        <v>96.8</v>
      </c>
      <c r="BO34" s="1">
        <v>94.6</v>
      </c>
      <c r="BP34" s="1">
        <v>95.7</v>
      </c>
      <c r="BQ34" s="1">
        <v>94.6</v>
      </c>
      <c r="BR34" s="3">
        <f t="shared" si="1"/>
        <v>95.424999999999983</v>
      </c>
      <c r="BS34" s="7" t="s">
        <v>649</v>
      </c>
      <c r="BT34" s="1">
        <v>3.2</v>
      </c>
      <c r="BU34" s="1">
        <v>5</v>
      </c>
      <c r="BV34" s="1">
        <v>3.3</v>
      </c>
      <c r="BW34" s="1">
        <v>38</v>
      </c>
      <c r="BX34" s="1">
        <v>3.288372093</v>
      </c>
      <c r="BY34" s="1">
        <v>11</v>
      </c>
      <c r="BZ34" s="1">
        <v>61</v>
      </c>
      <c r="CA34" s="1">
        <v>0</v>
      </c>
      <c r="CB34" s="1">
        <v>0</v>
      </c>
      <c r="CC34" s="5" t="s">
        <v>482</v>
      </c>
      <c r="CD34" s="5" t="s">
        <v>650</v>
      </c>
    </row>
    <row r="35" spans="1:82">
      <c r="A35" s="1">
        <v>34</v>
      </c>
      <c r="B35" s="1" t="s">
        <v>651</v>
      </c>
      <c r="C35" s="1" t="s">
        <v>652</v>
      </c>
      <c r="D35" s="6" t="s">
        <v>653</v>
      </c>
      <c r="E35" s="1" t="s">
        <v>85</v>
      </c>
      <c r="F35" s="1">
        <v>5.0999999999999996</v>
      </c>
      <c r="G35" s="1" t="s">
        <v>86</v>
      </c>
      <c r="H35" s="1" t="s">
        <v>150</v>
      </c>
      <c r="I35" s="1">
        <v>1</v>
      </c>
      <c r="J35" s="1" t="s">
        <v>654</v>
      </c>
      <c r="K35" s="1" t="s">
        <v>135</v>
      </c>
      <c r="L35" s="1" t="s">
        <v>152</v>
      </c>
      <c r="M35" s="1" t="s">
        <v>655</v>
      </c>
      <c r="N35" s="1" t="s">
        <v>656</v>
      </c>
      <c r="O35" s="1" t="s">
        <v>657</v>
      </c>
      <c r="P35" s="3">
        <v>9999</v>
      </c>
      <c r="Q35" s="7" t="s">
        <v>658</v>
      </c>
      <c r="R35" s="1" t="s">
        <v>659</v>
      </c>
      <c r="S35" s="1" t="s">
        <v>129</v>
      </c>
      <c r="T35" s="1" t="s">
        <v>660</v>
      </c>
      <c r="U35" s="1" t="s">
        <v>277</v>
      </c>
      <c r="V35" s="1" t="s">
        <v>102</v>
      </c>
      <c r="W35" s="1" t="s">
        <v>184</v>
      </c>
      <c r="X35" s="1">
        <v>13</v>
      </c>
      <c r="Y35" s="1" t="s">
        <v>661</v>
      </c>
      <c r="Z35" s="1">
        <v>5</v>
      </c>
      <c r="AA35" s="8" t="s">
        <v>161</v>
      </c>
      <c r="AB35" s="1" t="s">
        <v>162</v>
      </c>
      <c r="AC35" s="1">
        <v>30</v>
      </c>
      <c r="AD35" s="1" t="s">
        <v>135</v>
      </c>
      <c r="AE35" s="1">
        <v>3.5</v>
      </c>
      <c r="AF35" s="1" t="s">
        <v>208</v>
      </c>
      <c r="AG35" s="1" t="s">
        <v>137</v>
      </c>
      <c r="AH35" s="1" t="s">
        <v>138</v>
      </c>
      <c r="AI35" s="1">
        <v>155</v>
      </c>
      <c r="AJ35" s="1">
        <v>142.1</v>
      </c>
      <c r="AK35" s="1">
        <v>72.400000000000006</v>
      </c>
      <c r="AL35" s="1">
        <v>11.6</v>
      </c>
      <c r="AM35" s="1" t="s">
        <v>135</v>
      </c>
      <c r="AN35" s="1" t="s">
        <v>163</v>
      </c>
      <c r="AO35" s="1" t="s">
        <v>189</v>
      </c>
      <c r="AP35" s="1" t="s">
        <v>211</v>
      </c>
      <c r="AQ35" s="1">
        <v>294</v>
      </c>
      <c r="AR35" s="1">
        <v>5</v>
      </c>
      <c r="AS35" s="1" t="s">
        <v>108</v>
      </c>
      <c r="AT35" s="1" t="s">
        <v>109</v>
      </c>
      <c r="AU35" s="1" t="s">
        <v>110</v>
      </c>
      <c r="AV35" s="1" t="s">
        <v>166</v>
      </c>
      <c r="AW35" s="1" t="s">
        <v>345</v>
      </c>
      <c r="AX35" s="1">
        <v>250</v>
      </c>
      <c r="AY35" s="1">
        <v>22</v>
      </c>
      <c r="AZ35" s="1" t="s">
        <v>89</v>
      </c>
      <c r="BA35" s="1" t="s">
        <v>135</v>
      </c>
      <c r="BB35" s="1" t="s">
        <v>113</v>
      </c>
      <c r="BC35" s="1">
        <v>2470</v>
      </c>
      <c r="BD35" s="1" t="s">
        <v>102</v>
      </c>
      <c r="BE35" s="1">
        <v>32</v>
      </c>
      <c r="BF35" s="1">
        <v>2</v>
      </c>
      <c r="BG35" s="1">
        <v>16</v>
      </c>
      <c r="BH35" s="4" t="s">
        <v>346</v>
      </c>
      <c r="BI35" s="4">
        <v>43</v>
      </c>
      <c r="BJ35" s="4" t="s">
        <v>347</v>
      </c>
      <c r="BK35" s="4">
        <v>94</v>
      </c>
      <c r="BL35" s="1">
        <v>1.4</v>
      </c>
      <c r="BM35" s="1" t="s">
        <v>116</v>
      </c>
      <c r="BN35" s="1">
        <v>63.8</v>
      </c>
      <c r="BO35" s="1">
        <v>91.3</v>
      </c>
      <c r="BP35" s="1">
        <v>97.9</v>
      </c>
      <c r="BQ35" s="1">
        <v>89.1</v>
      </c>
      <c r="BR35" s="3">
        <f t="shared" si="1"/>
        <v>85.525000000000006</v>
      </c>
      <c r="BS35" s="7" t="s">
        <v>662</v>
      </c>
      <c r="BT35" s="1">
        <v>4.2</v>
      </c>
      <c r="BU35" s="1">
        <v>27211</v>
      </c>
      <c r="BV35" s="1">
        <v>3.9</v>
      </c>
      <c r="BW35" s="1">
        <v>1859</v>
      </c>
      <c r="BX35" s="1">
        <v>4.1808152730000003</v>
      </c>
      <c r="BY35" s="1">
        <v>3</v>
      </c>
      <c r="BZ35" s="1">
        <v>5753</v>
      </c>
      <c r="CA35" s="1">
        <v>760</v>
      </c>
      <c r="CB35" s="1">
        <v>760</v>
      </c>
      <c r="CC35" s="5" t="s">
        <v>663</v>
      </c>
      <c r="CD35" s="5" t="s">
        <v>664</v>
      </c>
    </row>
    <row r="36" spans="1:82">
      <c r="A36" s="1">
        <v>35</v>
      </c>
      <c r="B36" s="1" t="s">
        <v>328</v>
      </c>
      <c r="C36" s="1" t="s">
        <v>665</v>
      </c>
      <c r="D36" s="16" t="str">
        <f>HYPERLINK("http://www.amazon.in/Xiaomi-Redmi-Note-Gold-32GB/dp/B01C2T6IDY/ref=sr_1_4?s=electronics&amp;ie=UTF8&amp;qid=1464089075&amp;sr=1-4&amp;keywords=Redmi+Note+3+32GB","http://www.amazon.in/Xiaomi-Redmi-Note-Gold-32GB/dp/B01C2T6IDY/ref=sr_1_4?s=electronics&amp;ie=UTF8&amp;qid=1464089075&amp;sr=1-4&amp;keywords=Redmi+Note+3+32GB")</f>
        <v>http://www.amazon.in/Xiaomi-Redmi-Note-Gold-32GB/dp/B01C2T6IDY/ref=sr_1_4?s=electronics&amp;ie=UTF8&amp;qid=1464089075&amp;sr=1-4&amp;keywords=Redmi+Note+3+32GB</v>
      </c>
      <c r="E36" s="1" t="s">
        <v>85</v>
      </c>
      <c r="F36" s="1">
        <v>5.0999999999999996</v>
      </c>
      <c r="G36" s="1" t="s">
        <v>86</v>
      </c>
      <c r="H36" s="1" t="s">
        <v>150</v>
      </c>
      <c r="I36" s="1">
        <v>1</v>
      </c>
      <c r="J36" s="1" t="s">
        <v>666</v>
      </c>
      <c r="K36" s="1" t="s">
        <v>107</v>
      </c>
      <c r="L36" s="1" t="s">
        <v>667</v>
      </c>
      <c r="M36" s="1" t="s">
        <v>668</v>
      </c>
      <c r="N36" s="1" t="s">
        <v>669</v>
      </c>
      <c r="O36" s="1" t="s">
        <v>670</v>
      </c>
      <c r="P36" s="3">
        <v>9999</v>
      </c>
      <c r="Q36" s="7" t="s">
        <v>671</v>
      </c>
      <c r="R36" s="1" t="s">
        <v>672</v>
      </c>
      <c r="S36" s="1" t="s">
        <v>673</v>
      </c>
      <c r="T36" s="1" t="s">
        <v>674</v>
      </c>
      <c r="U36" s="1" t="s">
        <v>277</v>
      </c>
      <c r="V36" s="1" t="s">
        <v>102</v>
      </c>
      <c r="W36" s="1" t="s">
        <v>296</v>
      </c>
      <c r="X36" s="1">
        <v>16</v>
      </c>
      <c r="Y36" s="1" t="s">
        <v>675</v>
      </c>
      <c r="Z36" s="1">
        <v>5</v>
      </c>
      <c r="AA36" s="8" t="s">
        <v>161</v>
      </c>
      <c r="AB36" s="1" t="s">
        <v>162</v>
      </c>
      <c r="AC36" s="1">
        <v>30</v>
      </c>
      <c r="AD36" s="1" t="s">
        <v>135</v>
      </c>
      <c r="AE36" s="1">
        <v>3.5</v>
      </c>
      <c r="AF36" s="1" t="s">
        <v>676</v>
      </c>
      <c r="AG36" s="1" t="s">
        <v>137</v>
      </c>
      <c r="AH36" s="1" t="s">
        <v>138</v>
      </c>
      <c r="AI36" s="1">
        <v>164</v>
      </c>
      <c r="AJ36" s="1">
        <v>150</v>
      </c>
      <c r="AK36" s="1">
        <v>76</v>
      </c>
      <c r="AL36" s="1">
        <v>8.6999999999999993</v>
      </c>
      <c r="AM36" s="1" t="s">
        <v>135</v>
      </c>
      <c r="AN36" s="1" t="s">
        <v>495</v>
      </c>
      <c r="AO36" s="1" t="s">
        <v>189</v>
      </c>
      <c r="AP36" s="1" t="s">
        <v>107</v>
      </c>
      <c r="AQ36" s="1">
        <v>401</v>
      </c>
      <c r="AR36" s="1">
        <v>5.5</v>
      </c>
      <c r="AS36" s="1" t="s">
        <v>108</v>
      </c>
      <c r="AT36" s="1" t="s">
        <v>109</v>
      </c>
      <c r="AU36" s="1" t="s">
        <v>110</v>
      </c>
      <c r="AV36" s="1" t="s">
        <v>166</v>
      </c>
      <c r="AW36" s="1" t="s">
        <v>345</v>
      </c>
      <c r="AX36" s="1">
        <v>264</v>
      </c>
      <c r="AY36" s="1">
        <v>20</v>
      </c>
      <c r="AZ36" s="1" t="s">
        <v>89</v>
      </c>
      <c r="BA36" s="1" t="s">
        <v>135</v>
      </c>
      <c r="BB36" s="1" t="s">
        <v>167</v>
      </c>
      <c r="BC36" s="1">
        <v>4050</v>
      </c>
      <c r="BD36" s="1" t="s">
        <v>99</v>
      </c>
      <c r="BE36" s="1">
        <v>0</v>
      </c>
      <c r="BF36" s="1">
        <v>2</v>
      </c>
      <c r="BG36" s="1">
        <v>32</v>
      </c>
      <c r="BH36" s="4" t="s">
        <v>677</v>
      </c>
      <c r="BI36" s="4">
        <v>28</v>
      </c>
      <c r="BJ36" s="4" t="s">
        <v>678</v>
      </c>
      <c r="BK36" s="4">
        <v>12</v>
      </c>
      <c r="BL36" s="1">
        <v>1.4</v>
      </c>
      <c r="BM36" s="1" t="s">
        <v>679</v>
      </c>
      <c r="BN36" s="1">
        <v>90.2</v>
      </c>
      <c r="BO36" s="1">
        <v>70.400000000000006</v>
      </c>
      <c r="BP36" s="1">
        <v>70.400000000000006</v>
      </c>
      <c r="BQ36" s="1">
        <v>82.5</v>
      </c>
      <c r="BR36" s="3">
        <f t="shared" si="1"/>
        <v>78.375</v>
      </c>
      <c r="BS36" s="7" t="s">
        <v>680</v>
      </c>
      <c r="BT36" s="1">
        <v>0</v>
      </c>
      <c r="BU36" s="1">
        <v>0</v>
      </c>
      <c r="BV36" s="1">
        <v>4</v>
      </c>
      <c r="BW36" s="1">
        <v>2547</v>
      </c>
      <c r="BX36" s="1">
        <v>4</v>
      </c>
      <c r="BY36" s="1">
        <v>6</v>
      </c>
      <c r="BZ36" s="1">
        <v>6479</v>
      </c>
      <c r="CA36" s="1">
        <v>420</v>
      </c>
      <c r="CB36" s="1">
        <v>420</v>
      </c>
      <c r="CC36" s="5" t="s">
        <v>681</v>
      </c>
      <c r="CD36" s="5" t="s">
        <v>682</v>
      </c>
    </row>
    <row r="37" spans="1:82">
      <c r="A37" s="1">
        <v>36</v>
      </c>
      <c r="B37" s="1" t="s">
        <v>328</v>
      </c>
      <c r="C37" s="1" t="s">
        <v>683</v>
      </c>
      <c r="D37" s="16" t="str">
        <f>HYPERLINK("http://www.amazon.in/Xiaomi-Redmi-Note-Gold-16GB/dp/B01C2T6I6G/ref=sr_1_4?s=electronics&amp;ie=UTF8&amp;qid=1464088318&amp;sr=1-4&amp;keywords=redmi+note+3+16gb","http://www.amazon.in/Xiaomi-Redmi-Note-Gold-16GB/dp/B01C2T6I6G/ref=sr_1_4?s=electronics&amp;ie=UTF8&amp;qid=1464088318&amp;sr=1-4&amp;keywords=redmi+note+3+16gb")</f>
        <v>http://www.amazon.in/Xiaomi-Redmi-Note-Gold-16GB/dp/B01C2T6I6G/ref=sr_1_4?s=electronics&amp;ie=UTF8&amp;qid=1464088318&amp;sr=1-4&amp;keywords=redmi+note+3+16gb</v>
      </c>
      <c r="E37" s="1" t="s">
        <v>85</v>
      </c>
      <c r="F37" s="1">
        <v>5.0999999999999996</v>
      </c>
      <c r="G37" s="1" t="s">
        <v>86</v>
      </c>
      <c r="H37" s="1" t="s">
        <v>150</v>
      </c>
      <c r="I37" s="1">
        <v>1</v>
      </c>
      <c r="J37" s="1" t="s">
        <v>666</v>
      </c>
      <c r="K37" s="1" t="s">
        <v>107</v>
      </c>
      <c r="L37" s="1" t="s">
        <v>684</v>
      </c>
      <c r="M37" s="1" t="s">
        <v>685</v>
      </c>
      <c r="N37" s="1" t="s">
        <v>686</v>
      </c>
      <c r="O37" s="1" t="s">
        <v>670</v>
      </c>
      <c r="P37" s="3">
        <v>9999</v>
      </c>
      <c r="Q37" s="7" t="s">
        <v>687</v>
      </c>
      <c r="R37" s="1" t="s">
        <v>688</v>
      </c>
      <c r="S37" s="1" t="s">
        <v>673</v>
      </c>
      <c r="T37" s="1"/>
      <c r="U37" s="1" t="s">
        <v>277</v>
      </c>
      <c r="V37" s="1" t="s">
        <v>102</v>
      </c>
      <c r="W37" s="1" t="s">
        <v>296</v>
      </c>
      <c r="X37" s="1">
        <v>16</v>
      </c>
      <c r="Y37" s="1" t="s">
        <v>675</v>
      </c>
      <c r="Z37" s="1">
        <v>5</v>
      </c>
      <c r="AA37" s="8" t="s">
        <v>161</v>
      </c>
      <c r="AB37" s="1" t="s">
        <v>162</v>
      </c>
      <c r="AC37" s="1">
        <v>30</v>
      </c>
      <c r="AD37" s="1" t="s">
        <v>135</v>
      </c>
      <c r="AE37" s="1">
        <v>3.5</v>
      </c>
      <c r="AF37" s="1" t="s">
        <v>676</v>
      </c>
      <c r="AG37" s="1" t="s">
        <v>137</v>
      </c>
      <c r="AH37" s="1" t="s">
        <v>138</v>
      </c>
      <c r="AI37" s="1">
        <v>164</v>
      </c>
      <c r="AJ37" s="1">
        <v>150</v>
      </c>
      <c r="AK37" s="1">
        <v>76</v>
      </c>
      <c r="AL37" s="1">
        <v>8.6999999999999993</v>
      </c>
      <c r="AM37" s="1" t="s">
        <v>135</v>
      </c>
      <c r="AN37" s="1" t="s">
        <v>495</v>
      </c>
      <c r="AO37" s="1" t="s">
        <v>189</v>
      </c>
      <c r="AP37" s="1" t="s">
        <v>89</v>
      </c>
      <c r="AQ37" s="1">
        <v>401</v>
      </c>
      <c r="AR37" s="1">
        <v>5.5</v>
      </c>
      <c r="AS37" s="1" t="s">
        <v>108</v>
      </c>
      <c r="AT37" s="1" t="s">
        <v>109</v>
      </c>
      <c r="AU37" s="1" t="s">
        <v>110</v>
      </c>
      <c r="AV37" s="1" t="s">
        <v>166</v>
      </c>
      <c r="AW37" s="1" t="s">
        <v>301</v>
      </c>
      <c r="AX37" s="1">
        <v>265</v>
      </c>
      <c r="AY37" s="1">
        <v>20</v>
      </c>
      <c r="AZ37" s="1" t="s">
        <v>89</v>
      </c>
      <c r="BA37" s="1" t="s">
        <v>135</v>
      </c>
      <c r="BB37" s="1" t="s">
        <v>167</v>
      </c>
      <c r="BC37" s="1">
        <v>4050</v>
      </c>
      <c r="BD37" s="1" t="s">
        <v>137</v>
      </c>
      <c r="BE37" s="1">
        <v>0</v>
      </c>
      <c r="BF37" s="1">
        <v>2</v>
      </c>
      <c r="BG37" s="1">
        <v>32</v>
      </c>
      <c r="BH37" s="4" t="s">
        <v>677</v>
      </c>
      <c r="BI37" s="4">
        <v>28</v>
      </c>
      <c r="BJ37" s="4" t="s">
        <v>678</v>
      </c>
      <c r="BK37" s="4">
        <v>12</v>
      </c>
      <c r="BL37" s="1">
        <v>1.4</v>
      </c>
      <c r="BM37" s="1" t="s">
        <v>679</v>
      </c>
      <c r="BN37" s="1">
        <v>90.2</v>
      </c>
      <c r="BO37" s="1">
        <v>70.400000000000006</v>
      </c>
      <c r="BP37" s="1">
        <v>70.400000000000006</v>
      </c>
      <c r="BQ37" s="1">
        <v>82.5</v>
      </c>
      <c r="BR37" s="3">
        <f t="shared" si="1"/>
        <v>78.375</v>
      </c>
      <c r="BS37" s="7" t="s">
        <v>689</v>
      </c>
      <c r="BT37" s="1">
        <v>0</v>
      </c>
      <c r="BU37" s="1">
        <v>0</v>
      </c>
      <c r="BV37" s="1">
        <v>4</v>
      </c>
      <c r="BW37" s="1">
        <v>575</v>
      </c>
      <c r="BX37" s="1">
        <v>4</v>
      </c>
      <c r="BY37" s="1">
        <v>6</v>
      </c>
      <c r="BZ37" s="1">
        <v>6479</v>
      </c>
      <c r="CA37" s="1">
        <v>420</v>
      </c>
      <c r="CB37" s="1">
        <v>420</v>
      </c>
      <c r="CC37" s="5" t="s">
        <v>681</v>
      </c>
      <c r="CD37" s="5" t="s">
        <v>690</v>
      </c>
    </row>
    <row r="38" spans="1:82">
      <c r="A38" s="1">
        <v>37</v>
      </c>
      <c r="B38" s="1" t="s">
        <v>120</v>
      </c>
      <c r="C38" s="1" t="s">
        <v>691</v>
      </c>
      <c r="D38" s="16" t="s">
        <v>692</v>
      </c>
      <c r="E38" s="1" t="s">
        <v>85</v>
      </c>
      <c r="F38" s="1">
        <v>5</v>
      </c>
      <c r="G38" s="1" t="s">
        <v>86</v>
      </c>
      <c r="H38" s="1" t="s">
        <v>87</v>
      </c>
      <c r="I38" s="1">
        <v>1</v>
      </c>
      <c r="J38" s="1" t="s">
        <v>693</v>
      </c>
      <c r="K38" s="1" t="s">
        <v>107</v>
      </c>
      <c r="L38" s="1" t="s">
        <v>334</v>
      </c>
      <c r="M38" s="1" t="s">
        <v>694</v>
      </c>
      <c r="N38" s="1" t="s">
        <v>695</v>
      </c>
      <c r="O38" s="1" t="s">
        <v>696</v>
      </c>
      <c r="P38" s="3">
        <v>9999</v>
      </c>
      <c r="Q38" s="7" t="s">
        <v>697</v>
      </c>
      <c r="R38" s="1" t="s">
        <v>698</v>
      </c>
      <c r="S38" s="1" t="s">
        <v>699</v>
      </c>
      <c r="T38" s="1" t="s">
        <v>700</v>
      </c>
      <c r="U38" s="1" t="s">
        <v>277</v>
      </c>
      <c r="V38" s="1" t="s">
        <v>102</v>
      </c>
      <c r="W38" s="1" t="s">
        <v>184</v>
      </c>
      <c r="X38" s="1">
        <v>13</v>
      </c>
      <c r="Y38" s="1" t="s">
        <v>528</v>
      </c>
      <c r="Z38" s="1">
        <v>5</v>
      </c>
      <c r="AA38" s="8" t="s">
        <v>161</v>
      </c>
      <c r="AB38" s="1" t="s">
        <v>162</v>
      </c>
      <c r="AC38" s="1">
        <v>30</v>
      </c>
      <c r="AD38" s="1" t="s">
        <v>102</v>
      </c>
      <c r="AE38" s="1">
        <v>3.5</v>
      </c>
      <c r="AF38" s="1" t="s">
        <v>701</v>
      </c>
      <c r="AG38" s="1" t="s">
        <v>102</v>
      </c>
      <c r="AH38" s="1" t="s">
        <v>702</v>
      </c>
      <c r="AI38" s="1">
        <v>150</v>
      </c>
      <c r="AJ38" s="1">
        <v>152.6</v>
      </c>
      <c r="AK38" s="1">
        <v>76.2</v>
      </c>
      <c r="AL38" s="1">
        <v>8</v>
      </c>
      <c r="AM38" s="1" t="s">
        <v>135</v>
      </c>
      <c r="AN38" s="1" t="s">
        <v>495</v>
      </c>
      <c r="AO38" s="1" t="s">
        <v>189</v>
      </c>
      <c r="AP38" s="1" t="s">
        <v>107</v>
      </c>
      <c r="AQ38" s="1">
        <v>401</v>
      </c>
      <c r="AR38" s="19">
        <v>5.5</v>
      </c>
      <c r="AS38" s="1" t="s">
        <v>278</v>
      </c>
      <c r="AT38" s="1" t="s">
        <v>109</v>
      </c>
      <c r="AU38" s="1" t="s">
        <v>110</v>
      </c>
      <c r="AV38" s="1" t="s">
        <v>166</v>
      </c>
      <c r="AW38" s="1" t="s">
        <v>301</v>
      </c>
      <c r="AX38" s="1">
        <v>750</v>
      </c>
      <c r="AY38" s="1">
        <v>36</v>
      </c>
      <c r="AZ38" s="1" t="s">
        <v>102</v>
      </c>
      <c r="BA38" s="1" t="s">
        <v>107</v>
      </c>
      <c r="BB38" s="1" t="s">
        <v>113</v>
      </c>
      <c r="BC38" s="1">
        <v>3000</v>
      </c>
      <c r="BD38" s="1" t="s">
        <v>135</v>
      </c>
      <c r="BE38" s="1">
        <v>32</v>
      </c>
      <c r="BF38" s="1">
        <v>2</v>
      </c>
      <c r="BG38" s="1">
        <v>16</v>
      </c>
      <c r="BH38" s="4" t="s">
        <v>647</v>
      </c>
      <c r="BI38" s="4">
        <v>34</v>
      </c>
      <c r="BJ38" s="4" t="s">
        <v>347</v>
      </c>
      <c r="BK38" s="4">
        <v>90</v>
      </c>
      <c r="BL38" s="1">
        <v>1.7</v>
      </c>
      <c r="BM38" s="1" t="s">
        <v>324</v>
      </c>
      <c r="BN38" s="1">
        <v>83.6</v>
      </c>
      <c r="BO38" s="1">
        <v>72.599999999999994</v>
      </c>
      <c r="BP38" s="1">
        <v>74.8</v>
      </c>
      <c r="BQ38" s="1">
        <v>74.8</v>
      </c>
      <c r="BR38" s="3">
        <f t="shared" si="1"/>
        <v>76.45</v>
      </c>
      <c r="BS38" s="7" t="s">
        <v>703</v>
      </c>
      <c r="BT38" s="1">
        <v>3.8</v>
      </c>
      <c r="BU38" s="1">
        <v>26888</v>
      </c>
      <c r="BV38" s="1">
        <v>4</v>
      </c>
      <c r="BW38" s="1">
        <v>1</v>
      </c>
      <c r="BX38" s="1">
        <v>3.8000074380000002</v>
      </c>
      <c r="BY38" s="1">
        <v>11</v>
      </c>
      <c r="BZ38" s="1">
        <v>13296</v>
      </c>
      <c r="CA38" s="1">
        <v>608</v>
      </c>
      <c r="CB38" s="1">
        <v>608</v>
      </c>
      <c r="CC38" s="5" t="s">
        <v>704</v>
      </c>
      <c r="CD38" s="5" t="s">
        <v>705</v>
      </c>
    </row>
    <row r="39" spans="1:82">
      <c r="A39" s="1">
        <v>38</v>
      </c>
      <c r="B39" s="1" t="s">
        <v>587</v>
      </c>
      <c r="C39" s="1" t="s">
        <v>706</v>
      </c>
      <c r="D39" s="12" t="s">
        <v>707</v>
      </c>
      <c r="E39" s="1" t="s">
        <v>85</v>
      </c>
      <c r="F39" s="1">
        <v>4.4000000000000004</v>
      </c>
      <c r="G39" s="1" t="s">
        <v>309</v>
      </c>
      <c r="H39" s="1" t="s">
        <v>310</v>
      </c>
      <c r="I39" s="1">
        <v>1</v>
      </c>
      <c r="J39" s="1" t="s">
        <v>708</v>
      </c>
      <c r="K39" s="1" t="s">
        <v>107</v>
      </c>
      <c r="L39" s="1" t="s">
        <v>90</v>
      </c>
      <c r="M39" s="1" t="s">
        <v>709</v>
      </c>
      <c r="N39" s="1" t="s">
        <v>710</v>
      </c>
      <c r="O39" s="1" t="s">
        <v>711</v>
      </c>
      <c r="P39" s="3">
        <v>9999</v>
      </c>
      <c r="Q39" s="7" t="s">
        <v>712</v>
      </c>
      <c r="R39" s="1" t="s">
        <v>713</v>
      </c>
      <c r="S39" s="1" t="s">
        <v>714</v>
      </c>
      <c r="T39" s="1" t="s">
        <v>715</v>
      </c>
      <c r="U39" s="1" t="s">
        <v>98</v>
      </c>
      <c r="V39" s="1" t="s">
        <v>102</v>
      </c>
      <c r="W39" s="1" t="s">
        <v>296</v>
      </c>
      <c r="X39" s="1">
        <v>13</v>
      </c>
      <c r="Y39" s="1" t="s">
        <v>598</v>
      </c>
      <c r="Z39" s="1">
        <v>5</v>
      </c>
      <c r="AA39" s="8" t="s">
        <v>161</v>
      </c>
      <c r="AB39" s="1" t="s">
        <v>227</v>
      </c>
      <c r="AC39" s="1">
        <v>30</v>
      </c>
      <c r="AD39" s="1" t="s">
        <v>102</v>
      </c>
      <c r="AE39" s="1">
        <v>3.5</v>
      </c>
      <c r="AF39" s="1" t="s">
        <v>716</v>
      </c>
      <c r="AG39" s="1" t="s">
        <v>102</v>
      </c>
      <c r="AH39" s="1" t="s">
        <v>717</v>
      </c>
      <c r="AI39" s="1">
        <v>138</v>
      </c>
      <c r="AJ39" s="1">
        <v>146.9</v>
      </c>
      <c r="AK39" s="1">
        <v>70.900000000000006</v>
      </c>
      <c r="AL39" s="1">
        <v>8.1999999999999993</v>
      </c>
      <c r="AM39" s="1" t="s">
        <v>102</v>
      </c>
      <c r="AN39" s="1" t="s">
        <v>163</v>
      </c>
      <c r="AO39" s="19" t="s">
        <v>189</v>
      </c>
      <c r="AP39" s="1" t="s">
        <v>107</v>
      </c>
      <c r="AQ39" s="1">
        <v>294</v>
      </c>
      <c r="AR39" s="20">
        <v>5</v>
      </c>
      <c r="AS39" s="1" t="s">
        <v>108</v>
      </c>
      <c r="AT39" s="1" t="s">
        <v>109</v>
      </c>
      <c r="AU39" s="1" t="s">
        <v>515</v>
      </c>
      <c r="AV39" s="1" t="s">
        <v>111</v>
      </c>
      <c r="AW39" s="1" t="s">
        <v>141</v>
      </c>
      <c r="AX39" s="1">
        <v>521</v>
      </c>
      <c r="AY39" s="1">
        <v>23</v>
      </c>
      <c r="AZ39" s="1" t="s">
        <v>102</v>
      </c>
      <c r="BA39" s="1" t="s">
        <v>107</v>
      </c>
      <c r="BB39" s="1" t="s">
        <v>167</v>
      </c>
      <c r="BC39" s="1">
        <v>2000</v>
      </c>
      <c r="BD39" s="1" t="s">
        <v>102</v>
      </c>
      <c r="BE39" s="1">
        <v>32</v>
      </c>
      <c r="BF39" s="1">
        <v>1</v>
      </c>
      <c r="BG39" s="1">
        <v>8</v>
      </c>
      <c r="BH39" s="14" t="s">
        <v>479</v>
      </c>
      <c r="BI39" s="4">
        <v>34</v>
      </c>
      <c r="BJ39" s="4" t="s">
        <v>648</v>
      </c>
      <c r="BK39" s="4">
        <v>16</v>
      </c>
      <c r="BL39" s="1">
        <v>1.7</v>
      </c>
      <c r="BM39" s="1" t="s">
        <v>324</v>
      </c>
      <c r="BN39" s="1">
        <v>82.5</v>
      </c>
      <c r="BO39" s="1">
        <v>74.8</v>
      </c>
      <c r="BP39" s="1">
        <v>71.5</v>
      </c>
      <c r="BQ39" s="1">
        <v>69.3</v>
      </c>
      <c r="BR39" s="3">
        <f t="shared" si="1"/>
        <v>74.525000000000006</v>
      </c>
      <c r="BS39" s="7" t="s">
        <v>718</v>
      </c>
      <c r="BT39" s="1">
        <v>3.6</v>
      </c>
      <c r="BU39" s="1">
        <v>664</v>
      </c>
      <c r="BV39" s="1">
        <v>3.4</v>
      </c>
      <c r="BW39" s="1">
        <v>380</v>
      </c>
      <c r="BX39" s="1">
        <v>3.5272030650000001</v>
      </c>
      <c r="BY39" s="1">
        <v>5</v>
      </c>
      <c r="BZ39" s="1">
        <v>842</v>
      </c>
      <c r="CA39" s="1">
        <v>20</v>
      </c>
      <c r="CB39" s="1">
        <v>0</v>
      </c>
      <c r="CC39" s="5" t="s">
        <v>719</v>
      </c>
      <c r="CD39" s="5" t="s">
        <v>720</v>
      </c>
    </row>
    <row r="40" spans="1:82">
      <c r="A40" s="1">
        <v>39</v>
      </c>
      <c r="B40" s="17" t="s">
        <v>370</v>
      </c>
      <c r="C40" s="1" t="s">
        <v>721</v>
      </c>
      <c r="D40" s="16" t="s">
        <v>722</v>
      </c>
      <c r="E40" s="1" t="s">
        <v>85</v>
      </c>
      <c r="F40" s="1">
        <v>5</v>
      </c>
      <c r="G40" s="1" t="s">
        <v>86</v>
      </c>
      <c r="H40" s="1" t="s">
        <v>87</v>
      </c>
      <c r="I40" s="1">
        <v>1</v>
      </c>
      <c r="J40" s="1" t="s">
        <v>723</v>
      </c>
      <c r="K40" s="1" t="s">
        <v>89</v>
      </c>
      <c r="L40" s="1" t="s">
        <v>724</v>
      </c>
      <c r="M40" s="1" t="s">
        <v>725</v>
      </c>
      <c r="N40" s="1" t="s">
        <v>726</v>
      </c>
      <c r="O40" s="1" t="s">
        <v>727</v>
      </c>
      <c r="P40" s="3">
        <v>9999</v>
      </c>
      <c r="Q40" s="7" t="s">
        <v>728</v>
      </c>
      <c r="R40" s="1" t="s">
        <v>729</v>
      </c>
      <c r="S40" s="1" t="s">
        <v>730</v>
      </c>
      <c r="T40" s="1" t="s">
        <v>731</v>
      </c>
      <c r="U40" s="1" t="s">
        <v>277</v>
      </c>
      <c r="V40" s="1" t="s">
        <v>102</v>
      </c>
      <c r="W40" s="1" t="s">
        <v>296</v>
      </c>
      <c r="X40" s="1">
        <v>13</v>
      </c>
      <c r="Y40" s="1" t="s">
        <v>732</v>
      </c>
      <c r="Z40" s="1">
        <v>5</v>
      </c>
      <c r="AA40" s="8" t="s">
        <v>161</v>
      </c>
      <c r="AB40" s="1" t="s">
        <v>227</v>
      </c>
      <c r="AC40" s="1">
        <v>30</v>
      </c>
      <c r="AD40" s="1" t="s">
        <v>102</v>
      </c>
      <c r="AE40" s="1">
        <v>3.5</v>
      </c>
      <c r="AF40" s="1" t="s">
        <v>103</v>
      </c>
      <c r="AG40" s="1" t="s">
        <v>89</v>
      </c>
      <c r="AH40" s="1" t="s">
        <v>733</v>
      </c>
      <c r="AI40" s="1">
        <v>149</v>
      </c>
      <c r="AJ40" s="1">
        <v>150.9</v>
      </c>
      <c r="AK40" s="1">
        <v>75.2</v>
      </c>
      <c r="AL40" s="1">
        <v>8.6999999999999993</v>
      </c>
      <c r="AM40" s="1" t="s">
        <v>102</v>
      </c>
      <c r="AN40" s="1" t="s">
        <v>495</v>
      </c>
      <c r="AO40" s="20" t="s">
        <v>189</v>
      </c>
      <c r="AP40" s="1" t="s">
        <v>383</v>
      </c>
      <c r="AQ40" s="1">
        <v>403</v>
      </c>
      <c r="AR40" s="1">
        <v>5.5</v>
      </c>
      <c r="AS40" s="1" t="s">
        <v>108</v>
      </c>
      <c r="AT40" s="1" t="s">
        <v>198</v>
      </c>
      <c r="AU40" s="1" t="s">
        <v>384</v>
      </c>
      <c r="AV40" s="1" t="s">
        <v>166</v>
      </c>
      <c r="AW40" s="1" t="s">
        <v>404</v>
      </c>
      <c r="AX40" s="1">
        <v>360</v>
      </c>
      <c r="AY40" s="1">
        <v>20</v>
      </c>
      <c r="AZ40" s="1" t="s">
        <v>89</v>
      </c>
      <c r="BA40" s="1" t="s">
        <v>135</v>
      </c>
      <c r="BB40" s="1" t="s">
        <v>734</v>
      </c>
      <c r="BC40" s="1">
        <v>3100</v>
      </c>
      <c r="BD40" s="1" t="s">
        <v>102</v>
      </c>
      <c r="BE40" s="1">
        <v>128</v>
      </c>
      <c r="BF40" s="1">
        <v>2</v>
      </c>
      <c r="BG40" s="1">
        <v>32</v>
      </c>
      <c r="BH40" s="4" t="s">
        <v>499</v>
      </c>
      <c r="BI40" s="4">
        <v>38</v>
      </c>
      <c r="BJ40" s="4" t="s">
        <v>735</v>
      </c>
      <c r="BK40" s="4">
        <v>19</v>
      </c>
      <c r="BL40" s="1">
        <v>1.3</v>
      </c>
      <c r="BM40" s="1" t="s">
        <v>324</v>
      </c>
      <c r="BN40" s="1">
        <v>82</v>
      </c>
      <c r="BO40" s="1">
        <v>68</v>
      </c>
      <c r="BP40" s="1">
        <v>76</v>
      </c>
      <c r="BQ40" s="1">
        <v>75</v>
      </c>
      <c r="BR40" s="3">
        <f t="shared" si="1"/>
        <v>75.25</v>
      </c>
      <c r="BS40" s="7" t="s">
        <v>736</v>
      </c>
      <c r="BT40" s="1">
        <v>0</v>
      </c>
      <c r="BU40" s="1">
        <v>0</v>
      </c>
      <c r="BV40" s="1">
        <v>3.5</v>
      </c>
      <c r="BW40" s="1">
        <v>1543</v>
      </c>
      <c r="BX40" s="1">
        <v>3.5</v>
      </c>
      <c r="BY40" s="1">
        <v>30</v>
      </c>
      <c r="BZ40" s="1">
        <v>731</v>
      </c>
      <c r="CA40" s="1">
        <v>0</v>
      </c>
      <c r="CB40" s="1">
        <v>0</v>
      </c>
      <c r="CC40" s="5" t="s">
        <v>737</v>
      </c>
      <c r="CD40" s="5" t="s">
        <v>738</v>
      </c>
    </row>
    <row r="41" spans="1:82">
      <c r="A41" s="1">
        <v>40</v>
      </c>
      <c r="B41" s="17" t="s">
        <v>172</v>
      </c>
      <c r="C41" s="1" t="s">
        <v>739</v>
      </c>
      <c r="D41" s="6" t="s">
        <v>740</v>
      </c>
      <c r="E41" s="1" t="s">
        <v>85</v>
      </c>
      <c r="F41" s="1">
        <v>5.0999999999999996</v>
      </c>
      <c r="G41" s="1" t="s">
        <v>86</v>
      </c>
      <c r="H41" s="1" t="s">
        <v>150</v>
      </c>
      <c r="I41" s="1">
        <v>1</v>
      </c>
      <c r="J41" s="1" t="s">
        <v>311</v>
      </c>
      <c r="K41" s="1" t="s">
        <v>89</v>
      </c>
      <c r="L41" s="1" t="s">
        <v>176</v>
      </c>
      <c r="M41" s="1" t="s">
        <v>741</v>
      </c>
      <c r="N41" s="1" t="s">
        <v>742</v>
      </c>
      <c r="O41" s="1" t="s">
        <v>743</v>
      </c>
      <c r="P41" s="3">
        <v>9999</v>
      </c>
      <c r="Q41" s="7" t="s">
        <v>744</v>
      </c>
      <c r="R41" s="1" t="s">
        <v>610</v>
      </c>
      <c r="S41" s="19" t="s">
        <v>157</v>
      </c>
      <c r="T41" s="1" t="s">
        <v>380</v>
      </c>
      <c r="U41" s="1" t="s">
        <v>98</v>
      </c>
      <c r="V41" s="1" t="s">
        <v>102</v>
      </c>
      <c r="W41" s="1" t="s">
        <v>745</v>
      </c>
      <c r="X41" s="1">
        <v>13</v>
      </c>
      <c r="Y41" s="1" t="s">
        <v>745</v>
      </c>
      <c r="Z41" s="19">
        <v>5</v>
      </c>
      <c r="AA41" s="8" t="s">
        <v>133</v>
      </c>
      <c r="AB41" s="1" t="s">
        <v>186</v>
      </c>
      <c r="AC41" s="1">
        <v>30</v>
      </c>
      <c r="AD41" s="1" t="s">
        <v>102</v>
      </c>
      <c r="AE41" s="1">
        <v>3.5</v>
      </c>
      <c r="AF41" s="1" t="s">
        <v>320</v>
      </c>
      <c r="AG41" s="1" t="s">
        <v>102</v>
      </c>
      <c r="AH41" s="1" t="s">
        <v>746</v>
      </c>
      <c r="AI41" s="1">
        <v>128</v>
      </c>
      <c r="AJ41" s="1">
        <v>140.80000000000001</v>
      </c>
      <c r="AK41" s="1">
        <v>70.400000000000006</v>
      </c>
      <c r="AL41" s="1">
        <v>8.8000000000000007</v>
      </c>
      <c r="AM41" s="1" t="s">
        <v>102</v>
      </c>
      <c r="AN41" s="1" t="s">
        <v>747</v>
      </c>
      <c r="AO41" s="1" t="s">
        <v>189</v>
      </c>
      <c r="AP41" s="1" t="s">
        <v>89</v>
      </c>
      <c r="AQ41" s="1">
        <v>294</v>
      </c>
      <c r="AR41" s="1">
        <v>5</v>
      </c>
      <c r="AS41" s="1" t="s">
        <v>108</v>
      </c>
      <c r="AT41" s="1" t="s">
        <v>498</v>
      </c>
      <c r="AU41" s="1" t="s">
        <v>384</v>
      </c>
      <c r="AV41" s="1" t="s">
        <v>166</v>
      </c>
      <c r="AW41" s="1" t="s">
        <v>141</v>
      </c>
      <c r="AX41" s="1">
        <v>490</v>
      </c>
      <c r="AY41" s="1">
        <v>12</v>
      </c>
      <c r="AZ41" s="1" t="s">
        <v>748</v>
      </c>
      <c r="BA41" s="1" t="s">
        <v>107</v>
      </c>
      <c r="BB41" s="1" t="s">
        <v>734</v>
      </c>
      <c r="BC41" s="1">
        <v>2100</v>
      </c>
      <c r="BD41" s="1" t="s">
        <v>102</v>
      </c>
      <c r="BE41" s="1">
        <v>32</v>
      </c>
      <c r="BF41" s="1">
        <v>3</v>
      </c>
      <c r="BG41" s="1">
        <v>16</v>
      </c>
      <c r="BH41" s="4" t="s">
        <v>749</v>
      </c>
      <c r="BI41" s="4">
        <v>27</v>
      </c>
      <c r="BJ41" s="4" t="s">
        <v>735</v>
      </c>
      <c r="BK41" s="4">
        <v>19</v>
      </c>
      <c r="BL41" s="1">
        <v>1.7</v>
      </c>
      <c r="BM41" s="1" t="s">
        <v>750</v>
      </c>
      <c r="BN41" s="1">
        <v>48</v>
      </c>
      <c r="BO41" s="1">
        <v>70</v>
      </c>
      <c r="BP41" s="1">
        <v>61</v>
      </c>
      <c r="BQ41" s="1">
        <v>45</v>
      </c>
      <c r="BR41" s="3">
        <f t="shared" si="1"/>
        <v>56</v>
      </c>
      <c r="BS41" s="7" t="s">
        <v>751</v>
      </c>
      <c r="BT41" s="1">
        <v>2.9</v>
      </c>
      <c r="BU41" s="1">
        <v>144</v>
      </c>
      <c r="BV41" s="1">
        <v>3</v>
      </c>
      <c r="BW41" s="1">
        <v>7</v>
      </c>
      <c r="BX41" s="1">
        <v>2.9046357619999998</v>
      </c>
      <c r="BY41" s="1">
        <v>4</v>
      </c>
      <c r="BZ41" s="1">
        <v>14</v>
      </c>
      <c r="CA41" s="1">
        <v>0</v>
      </c>
      <c r="CB41" s="1">
        <v>0</v>
      </c>
      <c r="CC41" s="22" t="s">
        <v>739</v>
      </c>
      <c r="CD41" s="22" t="s">
        <v>752</v>
      </c>
    </row>
    <row r="42" spans="1:82">
      <c r="A42" s="1">
        <v>41</v>
      </c>
      <c r="B42" s="1" t="s">
        <v>283</v>
      </c>
      <c r="C42" s="1" t="s">
        <v>753</v>
      </c>
      <c r="D42" s="8" t="s">
        <v>722</v>
      </c>
      <c r="E42" s="1" t="s">
        <v>85</v>
      </c>
      <c r="F42" s="1">
        <v>5.0999999999999996</v>
      </c>
      <c r="G42" s="1" t="s">
        <v>86</v>
      </c>
      <c r="H42" s="1" t="s">
        <v>150</v>
      </c>
      <c r="I42" s="1">
        <v>1</v>
      </c>
      <c r="J42" s="1" t="s">
        <v>754</v>
      </c>
      <c r="K42" s="1" t="s">
        <v>107</v>
      </c>
      <c r="L42" s="1" t="s">
        <v>152</v>
      </c>
      <c r="M42" s="1" t="s">
        <v>755</v>
      </c>
      <c r="N42" s="1" t="s">
        <v>756</v>
      </c>
      <c r="O42" s="1" t="s">
        <v>757</v>
      </c>
      <c r="P42" s="3">
        <v>10190</v>
      </c>
      <c r="Q42" s="7" t="s">
        <v>758</v>
      </c>
      <c r="R42" s="1" t="s">
        <v>759</v>
      </c>
      <c r="S42" s="20" t="s">
        <v>760</v>
      </c>
      <c r="T42" s="1" t="s">
        <v>761</v>
      </c>
      <c r="U42" s="1" t="s">
        <v>98</v>
      </c>
      <c r="V42" s="1" t="s">
        <v>102</v>
      </c>
      <c r="W42" s="1" t="s">
        <v>762</v>
      </c>
      <c r="X42" s="1">
        <v>13</v>
      </c>
      <c r="Y42" s="1" t="s">
        <v>419</v>
      </c>
      <c r="Z42" s="1">
        <v>5</v>
      </c>
      <c r="AA42" s="8" t="s">
        <v>161</v>
      </c>
      <c r="AB42" s="1" t="s">
        <v>162</v>
      </c>
      <c r="AC42" s="1">
        <v>30</v>
      </c>
      <c r="AD42" s="1" t="s">
        <v>102</v>
      </c>
      <c r="AE42" s="1">
        <v>3.5</v>
      </c>
      <c r="AF42" s="1" t="s">
        <v>676</v>
      </c>
      <c r="AG42" s="1" t="s">
        <v>135</v>
      </c>
      <c r="AH42" s="1" t="s">
        <v>138</v>
      </c>
      <c r="AI42" s="23">
        <v>172</v>
      </c>
      <c r="AJ42" s="1">
        <v>151.80000000000001</v>
      </c>
      <c r="AK42" s="1">
        <v>77.5</v>
      </c>
      <c r="AL42" s="1">
        <v>8.1999999999999993</v>
      </c>
      <c r="AM42" s="1" t="s">
        <v>135</v>
      </c>
      <c r="AN42" s="1" t="s">
        <v>163</v>
      </c>
      <c r="AO42" s="1" t="s">
        <v>763</v>
      </c>
      <c r="AP42" s="1" t="s">
        <v>89</v>
      </c>
      <c r="AQ42" s="1">
        <v>267</v>
      </c>
      <c r="AR42" s="1">
        <v>5.5</v>
      </c>
      <c r="AS42" s="1" t="s">
        <v>108</v>
      </c>
      <c r="AT42" s="1" t="s">
        <v>109</v>
      </c>
      <c r="AU42" s="1" t="s">
        <v>110</v>
      </c>
      <c r="AV42" s="1" t="s">
        <v>166</v>
      </c>
      <c r="AW42" s="1" t="s">
        <v>345</v>
      </c>
      <c r="AX42" s="1">
        <v>350</v>
      </c>
      <c r="AY42" s="1">
        <v>21</v>
      </c>
      <c r="AZ42" s="1" t="s">
        <v>102</v>
      </c>
      <c r="BA42" s="1" t="s">
        <v>107</v>
      </c>
      <c r="BB42" s="1" t="s">
        <v>113</v>
      </c>
      <c r="BC42" s="1">
        <v>3000</v>
      </c>
      <c r="BD42" s="1" t="s">
        <v>135</v>
      </c>
      <c r="BE42" s="1">
        <v>128</v>
      </c>
      <c r="BF42" s="1">
        <v>2</v>
      </c>
      <c r="BG42" s="1">
        <v>8</v>
      </c>
      <c r="BH42" s="4" t="s">
        <v>436</v>
      </c>
      <c r="BI42" s="4">
        <v>41</v>
      </c>
      <c r="BJ42" s="4" t="s">
        <v>347</v>
      </c>
      <c r="BK42" s="4">
        <v>94</v>
      </c>
      <c r="BL42" s="1">
        <v>1.2</v>
      </c>
      <c r="BM42" s="1" t="s">
        <v>116</v>
      </c>
      <c r="BN42" s="1">
        <v>90.2</v>
      </c>
      <c r="BO42" s="1">
        <v>84.7</v>
      </c>
      <c r="BP42" s="1">
        <v>85.8</v>
      </c>
      <c r="BQ42" s="1">
        <v>91.3</v>
      </c>
      <c r="BR42" s="3">
        <f t="shared" si="1"/>
        <v>88</v>
      </c>
      <c r="BS42" s="7" t="s">
        <v>764</v>
      </c>
      <c r="BT42" s="1">
        <v>4.2</v>
      </c>
      <c r="BU42" s="1">
        <v>6751</v>
      </c>
      <c r="BV42" s="1">
        <v>0</v>
      </c>
      <c r="BW42" s="1">
        <v>0</v>
      </c>
      <c r="BX42" s="1">
        <v>4.2</v>
      </c>
      <c r="BY42" s="1">
        <v>2</v>
      </c>
      <c r="BZ42" s="1">
        <v>1257</v>
      </c>
      <c r="CA42" s="1">
        <v>0</v>
      </c>
      <c r="CB42" s="1">
        <v>0</v>
      </c>
      <c r="CC42" s="13" t="s">
        <v>765</v>
      </c>
      <c r="CD42" s="13" t="s">
        <v>766</v>
      </c>
    </row>
    <row r="43" spans="1:82">
      <c r="A43" s="1">
        <v>42</v>
      </c>
      <c r="B43" s="1" t="s">
        <v>172</v>
      </c>
      <c r="C43" s="1" t="s">
        <v>767</v>
      </c>
      <c r="D43" s="16" t="s">
        <v>768</v>
      </c>
      <c r="E43" s="1" t="s">
        <v>85</v>
      </c>
      <c r="F43" s="1">
        <v>5.0999999999999996</v>
      </c>
      <c r="G43" s="1" t="s">
        <v>86</v>
      </c>
      <c r="H43" s="1" t="s">
        <v>150</v>
      </c>
      <c r="I43" s="1">
        <v>1</v>
      </c>
      <c r="J43" s="1" t="s">
        <v>723</v>
      </c>
      <c r="K43" s="1" t="s">
        <v>107</v>
      </c>
      <c r="L43" s="1" t="s">
        <v>373</v>
      </c>
      <c r="M43" s="1" t="s">
        <v>769</v>
      </c>
      <c r="N43" s="1" t="s">
        <v>770</v>
      </c>
      <c r="O43" s="1" t="s">
        <v>771</v>
      </c>
      <c r="P43" s="3">
        <v>10899</v>
      </c>
      <c r="Q43" s="7" t="s">
        <v>772</v>
      </c>
      <c r="R43" s="1" t="s">
        <v>773</v>
      </c>
      <c r="S43" s="24" t="s">
        <v>157</v>
      </c>
      <c r="T43" s="1" t="s">
        <v>774</v>
      </c>
      <c r="U43" s="1" t="s">
        <v>98</v>
      </c>
      <c r="V43" s="1" t="s">
        <v>102</v>
      </c>
      <c r="W43" s="1" t="s">
        <v>131</v>
      </c>
      <c r="X43" s="1">
        <v>13</v>
      </c>
      <c r="Y43" s="1" t="s">
        <v>775</v>
      </c>
      <c r="Z43" s="1">
        <v>5</v>
      </c>
      <c r="AA43" s="8" t="s">
        <v>161</v>
      </c>
      <c r="AB43" s="1" t="s">
        <v>162</v>
      </c>
      <c r="AC43" s="1">
        <v>30</v>
      </c>
      <c r="AD43" s="1" t="s">
        <v>102</v>
      </c>
      <c r="AE43" s="1">
        <v>3.5</v>
      </c>
      <c r="AF43" s="1" t="s">
        <v>103</v>
      </c>
      <c r="AG43" s="1" t="s">
        <v>102</v>
      </c>
      <c r="AH43" s="1" t="s">
        <v>135</v>
      </c>
      <c r="AI43" s="1">
        <v>143</v>
      </c>
      <c r="AJ43" s="1">
        <v>148</v>
      </c>
      <c r="AK43" s="1">
        <v>73.599999999999994</v>
      </c>
      <c r="AL43" s="1">
        <v>8.5</v>
      </c>
      <c r="AM43" s="1" t="s">
        <v>135</v>
      </c>
      <c r="AN43" s="1" t="s">
        <v>495</v>
      </c>
      <c r="AO43" s="1" t="s">
        <v>189</v>
      </c>
      <c r="AP43" s="1" t="s">
        <v>89</v>
      </c>
      <c r="AQ43" s="1">
        <v>424</v>
      </c>
      <c r="AR43" s="1">
        <v>5.2</v>
      </c>
      <c r="AS43" s="1" t="s">
        <v>108</v>
      </c>
      <c r="AT43" s="1" t="s">
        <v>109</v>
      </c>
      <c r="AU43" s="1" t="s">
        <v>110</v>
      </c>
      <c r="AV43" s="1" t="s">
        <v>166</v>
      </c>
      <c r="AW43" s="1" t="s">
        <v>141</v>
      </c>
      <c r="AX43" s="1">
        <v>275</v>
      </c>
      <c r="AY43" s="1">
        <v>10</v>
      </c>
      <c r="AZ43" s="1" t="s">
        <v>89</v>
      </c>
      <c r="BA43" s="1" t="s">
        <v>135</v>
      </c>
      <c r="BB43" s="1" t="s">
        <v>167</v>
      </c>
      <c r="BC43" s="1">
        <v>2900</v>
      </c>
      <c r="BD43" s="1" t="s">
        <v>107</v>
      </c>
      <c r="BE43" s="1">
        <v>0</v>
      </c>
      <c r="BF43" s="1">
        <v>3</v>
      </c>
      <c r="BG43" s="1">
        <v>16</v>
      </c>
      <c r="BH43" s="4" t="s">
        <v>499</v>
      </c>
      <c r="BI43" s="4">
        <v>38</v>
      </c>
      <c r="BJ43" s="4" t="s">
        <v>347</v>
      </c>
      <c r="BK43" s="4">
        <v>90</v>
      </c>
      <c r="BL43" s="1">
        <v>1.3</v>
      </c>
      <c r="BM43" s="1" t="s">
        <v>324</v>
      </c>
      <c r="BN43" s="1">
        <v>103.4</v>
      </c>
      <c r="BO43" s="1">
        <v>72.599999999999994</v>
      </c>
      <c r="BP43" s="1">
        <v>92.4</v>
      </c>
      <c r="BQ43" s="1">
        <v>67.099999999999994</v>
      </c>
      <c r="BR43" s="3">
        <f t="shared" si="1"/>
        <v>83.875</v>
      </c>
      <c r="BS43" s="7" t="s">
        <v>776</v>
      </c>
      <c r="BT43" s="1">
        <v>3.5</v>
      </c>
      <c r="BU43" s="1">
        <v>133</v>
      </c>
      <c r="BV43" s="1">
        <v>3.7</v>
      </c>
      <c r="BW43" s="1">
        <v>87</v>
      </c>
      <c r="BX43" s="1">
        <v>3.579090909</v>
      </c>
      <c r="BY43" s="1">
        <v>4</v>
      </c>
      <c r="BZ43" s="1">
        <v>1031</v>
      </c>
      <c r="CA43" s="1">
        <v>21</v>
      </c>
      <c r="CB43" s="1">
        <v>0</v>
      </c>
      <c r="CC43" s="5" t="s">
        <v>777</v>
      </c>
      <c r="CD43" s="5" t="s">
        <v>778</v>
      </c>
    </row>
    <row r="44" spans="1:82">
      <c r="A44" s="1">
        <v>43</v>
      </c>
      <c r="B44" s="1" t="s">
        <v>441</v>
      </c>
      <c r="C44" s="1" t="s">
        <v>779</v>
      </c>
      <c r="D44" s="16" t="s">
        <v>780</v>
      </c>
      <c r="E44" s="1" t="s">
        <v>85</v>
      </c>
      <c r="F44" s="1">
        <v>5</v>
      </c>
      <c r="G44" s="1" t="s">
        <v>636</v>
      </c>
      <c r="H44" s="1" t="s">
        <v>781</v>
      </c>
      <c r="I44" s="1">
        <v>1</v>
      </c>
      <c r="J44" s="1" t="s">
        <v>782</v>
      </c>
      <c r="K44" s="1" t="s">
        <v>107</v>
      </c>
      <c r="L44" s="1" t="s">
        <v>783</v>
      </c>
      <c r="M44" s="1" t="s">
        <v>784</v>
      </c>
      <c r="N44" s="1" t="s">
        <v>785</v>
      </c>
      <c r="O44" s="1" t="s">
        <v>337</v>
      </c>
      <c r="P44" s="3">
        <v>10975</v>
      </c>
      <c r="Q44" s="7" t="s">
        <v>786</v>
      </c>
      <c r="R44" s="1" t="s">
        <v>787</v>
      </c>
      <c r="S44" s="20" t="s">
        <v>788</v>
      </c>
      <c r="T44" s="1"/>
      <c r="U44" s="1" t="s">
        <v>98</v>
      </c>
      <c r="V44" s="1" t="s">
        <v>102</v>
      </c>
      <c r="W44" s="1" t="s">
        <v>296</v>
      </c>
      <c r="X44" s="1">
        <v>13</v>
      </c>
      <c r="Y44" s="1" t="s">
        <v>528</v>
      </c>
      <c r="Z44" s="1">
        <v>5</v>
      </c>
      <c r="AA44" s="8" t="s">
        <v>161</v>
      </c>
      <c r="AB44" s="1" t="s">
        <v>227</v>
      </c>
      <c r="AC44" s="1">
        <v>30</v>
      </c>
      <c r="AD44" s="1" t="s">
        <v>135</v>
      </c>
      <c r="AE44" s="1">
        <v>3.5</v>
      </c>
      <c r="AF44" s="1" t="s">
        <v>626</v>
      </c>
      <c r="AG44" s="1" t="s">
        <v>137</v>
      </c>
      <c r="AH44" s="1" t="s">
        <v>138</v>
      </c>
      <c r="AI44" s="1"/>
      <c r="AJ44" s="1">
        <v>154.80000000000001</v>
      </c>
      <c r="AK44" s="1">
        <v>78</v>
      </c>
      <c r="AL44" s="1">
        <v>8.5</v>
      </c>
      <c r="AM44" s="1" t="s">
        <v>135</v>
      </c>
      <c r="AN44" s="1" t="s">
        <v>495</v>
      </c>
      <c r="AO44" s="1" t="s">
        <v>189</v>
      </c>
      <c r="AP44" s="1" t="s">
        <v>211</v>
      </c>
      <c r="AQ44" s="1">
        <v>401</v>
      </c>
      <c r="AR44" s="19">
        <v>5.5</v>
      </c>
      <c r="AS44" s="1" t="s">
        <v>256</v>
      </c>
      <c r="AT44" s="1" t="s">
        <v>109</v>
      </c>
      <c r="AU44" s="1" t="s">
        <v>110</v>
      </c>
      <c r="AV44" s="1" t="s">
        <v>166</v>
      </c>
      <c r="AW44" s="1" t="s">
        <v>141</v>
      </c>
      <c r="AX44" s="1">
        <v>210</v>
      </c>
      <c r="AY44" s="1">
        <v>8</v>
      </c>
      <c r="AZ44" s="1" t="s">
        <v>102</v>
      </c>
      <c r="BA44" s="1" t="s">
        <v>107</v>
      </c>
      <c r="BB44" s="1" t="s">
        <v>167</v>
      </c>
      <c r="BC44" s="1">
        <v>2500</v>
      </c>
      <c r="BD44" s="1" t="s">
        <v>102</v>
      </c>
      <c r="BE44" s="1">
        <v>32</v>
      </c>
      <c r="BF44" s="1">
        <v>2</v>
      </c>
      <c r="BG44" s="1">
        <v>16</v>
      </c>
      <c r="BH44" s="4" t="s">
        <v>789</v>
      </c>
      <c r="BI44" s="4">
        <v>29</v>
      </c>
      <c r="BJ44" s="4" t="s">
        <v>790</v>
      </c>
      <c r="BK44" s="4">
        <v>22</v>
      </c>
      <c r="BL44" s="1">
        <v>1.5</v>
      </c>
      <c r="BM44" s="1" t="s">
        <v>324</v>
      </c>
      <c r="BN44" s="1">
        <v>74.8</v>
      </c>
      <c r="BO44" s="1">
        <v>91.3</v>
      </c>
      <c r="BP44" s="1">
        <v>95.7</v>
      </c>
      <c r="BQ44" s="1">
        <v>49.5</v>
      </c>
      <c r="BR44" s="3">
        <f t="shared" si="1"/>
        <v>77.825000000000003</v>
      </c>
      <c r="BS44" s="7" t="s">
        <v>791</v>
      </c>
      <c r="BT44" s="1">
        <v>0</v>
      </c>
      <c r="BU44" s="1">
        <v>0</v>
      </c>
      <c r="BV44" s="1">
        <v>3</v>
      </c>
      <c r="BW44" s="1">
        <v>3886</v>
      </c>
      <c r="BX44" s="1">
        <v>3</v>
      </c>
      <c r="BY44" s="1">
        <v>17</v>
      </c>
      <c r="BZ44" s="1">
        <v>950</v>
      </c>
      <c r="CA44" s="1">
        <v>105</v>
      </c>
      <c r="CB44" s="1">
        <v>105</v>
      </c>
      <c r="CC44" s="13" t="s">
        <v>792</v>
      </c>
      <c r="CD44" s="13" t="s">
        <v>793</v>
      </c>
    </row>
    <row r="45" spans="1:82">
      <c r="A45" s="1">
        <v>44</v>
      </c>
      <c r="B45" s="1" t="s">
        <v>794</v>
      </c>
      <c r="C45" s="1" t="s">
        <v>795</v>
      </c>
      <c r="D45" s="16" t="s">
        <v>722</v>
      </c>
      <c r="E45" s="1" t="s">
        <v>85</v>
      </c>
      <c r="F45" s="1">
        <v>5.2</v>
      </c>
      <c r="G45" s="1" t="s">
        <v>86</v>
      </c>
      <c r="H45" s="1" t="s">
        <v>796</v>
      </c>
      <c r="I45" s="1">
        <v>1</v>
      </c>
      <c r="J45" s="1" t="s">
        <v>797</v>
      </c>
      <c r="K45" s="1" t="s">
        <v>107</v>
      </c>
      <c r="L45" s="1" t="s">
        <v>798</v>
      </c>
      <c r="M45" s="1" t="s">
        <v>799</v>
      </c>
      <c r="N45" s="1" t="s">
        <v>800</v>
      </c>
      <c r="O45" s="1" t="s">
        <v>801</v>
      </c>
      <c r="P45" s="3">
        <v>10999</v>
      </c>
      <c r="Q45" s="7" t="s">
        <v>802</v>
      </c>
      <c r="R45" s="1" t="s">
        <v>803</v>
      </c>
      <c r="S45" s="1" t="s">
        <v>804</v>
      </c>
      <c r="T45" s="1" t="s">
        <v>805</v>
      </c>
      <c r="U45" s="1" t="s">
        <v>98</v>
      </c>
      <c r="V45" s="1" t="s">
        <v>102</v>
      </c>
      <c r="W45" s="1" t="s">
        <v>184</v>
      </c>
      <c r="X45" s="1">
        <v>13</v>
      </c>
      <c r="Y45" s="1" t="s">
        <v>806</v>
      </c>
      <c r="Z45" s="1">
        <v>5</v>
      </c>
      <c r="AA45" s="8" t="s">
        <v>807</v>
      </c>
      <c r="AB45" s="1" t="s">
        <v>808</v>
      </c>
      <c r="AC45" s="1">
        <v>30</v>
      </c>
      <c r="AD45" s="1" t="s">
        <v>135</v>
      </c>
      <c r="AE45" s="1">
        <v>3.5</v>
      </c>
      <c r="AF45" s="19" t="s">
        <v>208</v>
      </c>
      <c r="AG45" s="1" t="s">
        <v>89</v>
      </c>
      <c r="AH45" s="1" t="s">
        <v>702</v>
      </c>
      <c r="AI45" s="1">
        <v>169</v>
      </c>
      <c r="AJ45" s="1">
        <v>151.1</v>
      </c>
      <c r="AK45" s="1">
        <v>74.2</v>
      </c>
      <c r="AL45" s="1">
        <v>7.5</v>
      </c>
      <c r="AM45" s="1" t="s">
        <v>135</v>
      </c>
      <c r="AN45" s="1" t="s">
        <v>495</v>
      </c>
      <c r="AO45" s="1" t="s">
        <v>189</v>
      </c>
      <c r="AP45" s="1" t="s">
        <v>99</v>
      </c>
      <c r="AQ45" s="1">
        <v>294</v>
      </c>
      <c r="AR45" s="20">
        <v>5.5</v>
      </c>
      <c r="AS45" s="1" t="s">
        <v>809</v>
      </c>
      <c r="AT45" s="1" t="s">
        <v>109</v>
      </c>
      <c r="AU45" s="1" t="s">
        <v>810</v>
      </c>
      <c r="AV45" s="1" t="s">
        <v>166</v>
      </c>
      <c r="AW45" s="1" t="s">
        <v>301</v>
      </c>
      <c r="AX45" s="1">
        <v>496</v>
      </c>
      <c r="AY45" s="1">
        <v>20</v>
      </c>
      <c r="AZ45" s="1" t="s">
        <v>89</v>
      </c>
      <c r="BA45" s="1" t="s">
        <v>135</v>
      </c>
      <c r="BB45" s="1" t="s">
        <v>167</v>
      </c>
      <c r="BC45" s="1">
        <v>3000</v>
      </c>
      <c r="BD45" s="1" t="s">
        <v>99</v>
      </c>
      <c r="BE45" s="1">
        <v>0</v>
      </c>
      <c r="BF45" s="1">
        <v>3</v>
      </c>
      <c r="BG45" s="1">
        <v>32</v>
      </c>
      <c r="BH45" s="4" t="s">
        <v>677</v>
      </c>
      <c r="BI45" s="4">
        <v>28</v>
      </c>
      <c r="BJ45" s="4" t="s">
        <v>811</v>
      </c>
      <c r="BK45" s="4">
        <v>14</v>
      </c>
      <c r="BL45" s="1">
        <v>2.2000000000000002</v>
      </c>
      <c r="BM45" s="1" t="s">
        <v>324</v>
      </c>
      <c r="BN45" s="1">
        <v>97.9</v>
      </c>
      <c r="BO45" s="1">
        <v>97.9</v>
      </c>
      <c r="BP45" s="1">
        <v>91.3</v>
      </c>
      <c r="BQ45" s="1">
        <v>93.5</v>
      </c>
      <c r="BR45" s="3">
        <f t="shared" si="1"/>
        <v>95.15</v>
      </c>
      <c r="BS45" s="7" t="s">
        <v>812</v>
      </c>
      <c r="BT45" s="1">
        <v>3.6</v>
      </c>
      <c r="BU45" s="1">
        <v>10306</v>
      </c>
      <c r="BV45" s="1">
        <v>0</v>
      </c>
      <c r="BW45" s="1">
        <v>0</v>
      </c>
      <c r="BX45" s="1">
        <v>3.6</v>
      </c>
      <c r="BY45" s="1">
        <v>19</v>
      </c>
      <c r="BZ45" s="1">
        <v>99</v>
      </c>
      <c r="CA45" s="1">
        <v>26</v>
      </c>
      <c r="CB45" s="1">
        <v>26</v>
      </c>
      <c r="CC45" s="5" t="s">
        <v>813</v>
      </c>
      <c r="CD45" s="5" t="s">
        <v>814</v>
      </c>
    </row>
    <row r="46" spans="1:82">
      <c r="A46" s="1">
        <v>45</v>
      </c>
      <c r="B46" s="1" t="s">
        <v>120</v>
      </c>
      <c r="C46" s="1" t="s">
        <v>815</v>
      </c>
      <c r="D46" s="15" t="s">
        <v>816</v>
      </c>
      <c r="E46" s="1" t="s">
        <v>85</v>
      </c>
      <c r="F46" s="1">
        <v>4.4000000000000004</v>
      </c>
      <c r="G46" s="1" t="s">
        <v>309</v>
      </c>
      <c r="H46" s="1" t="s">
        <v>310</v>
      </c>
      <c r="I46" s="1">
        <v>1</v>
      </c>
      <c r="J46" s="1" t="s">
        <v>817</v>
      </c>
      <c r="K46" s="1" t="s">
        <v>89</v>
      </c>
      <c r="L46" s="1" t="s">
        <v>176</v>
      </c>
      <c r="M46" s="1" t="s">
        <v>818</v>
      </c>
      <c r="N46" s="1" t="s">
        <v>819</v>
      </c>
      <c r="O46" s="1" t="s">
        <v>820</v>
      </c>
      <c r="P46" s="3">
        <v>11090</v>
      </c>
      <c r="Q46" s="7" t="s">
        <v>821</v>
      </c>
      <c r="R46" s="1" t="s">
        <v>822</v>
      </c>
      <c r="S46" s="1" t="s">
        <v>243</v>
      </c>
      <c r="T46" s="1" t="s">
        <v>823</v>
      </c>
      <c r="U46" s="1" t="s">
        <v>98</v>
      </c>
      <c r="V46" s="1" t="s">
        <v>102</v>
      </c>
      <c r="W46" s="1" t="s">
        <v>184</v>
      </c>
      <c r="X46" s="1">
        <v>13</v>
      </c>
      <c r="Y46" s="1" t="s">
        <v>528</v>
      </c>
      <c r="Z46" s="1">
        <v>5</v>
      </c>
      <c r="AA46" s="8" t="s">
        <v>161</v>
      </c>
      <c r="AB46" s="1" t="s">
        <v>227</v>
      </c>
      <c r="AC46" s="1">
        <v>30</v>
      </c>
      <c r="AD46" s="1" t="s">
        <v>102</v>
      </c>
      <c r="AE46" s="1">
        <v>3.5</v>
      </c>
      <c r="AF46" s="20" t="s">
        <v>320</v>
      </c>
      <c r="AG46" s="1" t="s">
        <v>102</v>
      </c>
      <c r="AH46" s="1" t="s">
        <v>187</v>
      </c>
      <c r="AI46" s="1">
        <v>149</v>
      </c>
      <c r="AJ46" s="1">
        <v>142</v>
      </c>
      <c r="AK46" s="1">
        <v>71.8</v>
      </c>
      <c r="AL46" s="1">
        <v>8.9</v>
      </c>
      <c r="AM46" s="1" t="s">
        <v>102</v>
      </c>
      <c r="AN46" s="1" t="s">
        <v>163</v>
      </c>
      <c r="AO46" s="1" t="s">
        <v>189</v>
      </c>
      <c r="AP46" s="1" t="s">
        <v>107</v>
      </c>
      <c r="AQ46" s="1">
        <v>294</v>
      </c>
      <c r="AR46" s="1">
        <v>5</v>
      </c>
      <c r="AS46" s="1" t="s">
        <v>278</v>
      </c>
      <c r="AT46" s="1" t="s">
        <v>109</v>
      </c>
      <c r="AU46" s="1" t="s">
        <v>110</v>
      </c>
      <c r="AV46" s="1" t="s">
        <v>166</v>
      </c>
      <c r="AW46" s="1" t="s">
        <v>112</v>
      </c>
      <c r="AX46" s="1">
        <v>696</v>
      </c>
      <c r="AY46" s="1">
        <v>46</v>
      </c>
      <c r="AZ46" s="1" t="s">
        <v>89</v>
      </c>
      <c r="BA46" s="1" t="s">
        <v>135</v>
      </c>
      <c r="BB46" s="1" t="s">
        <v>167</v>
      </c>
      <c r="BC46" s="1">
        <v>4000</v>
      </c>
      <c r="BD46" s="1" t="s">
        <v>102</v>
      </c>
      <c r="BE46" s="1">
        <v>32</v>
      </c>
      <c r="BF46" s="1">
        <v>2</v>
      </c>
      <c r="BG46" s="1">
        <v>16</v>
      </c>
      <c r="BH46" s="4" t="s">
        <v>647</v>
      </c>
      <c r="BI46" s="4">
        <v>34</v>
      </c>
      <c r="BJ46" s="4" t="s">
        <v>824</v>
      </c>
      <c r="BK46" s="4">
        <v>16</v>
      </c>
      <c r="BL46" s="1">
        <v>1.7</v>
      </c>
      <c r="BM46" s="1" t="s">
        <v>324</v>
      </c>
      <c r="BN46" s="1">
        <v>82.8</v>
      </c>
      <c r="BO46" s="1">
        <v>80.400000000000006</v>
      </c>
      <c r="BP46" s="1">
        <v>68.400000000000006</v>
      </c>
      <c r="BQ46" s="1">
        <v>98.4</v>
      </c>
      <c r="BR46" s="3">
        <f t="shared" si="1"/>
        <v>82.5</v>
      </c>
      <c r="BS46" s="7" t="s">
        <v>825</v>
      </c>
      <c r="BT46" s="1">
        <v>3.5</v>
      </c>
      <c r="BU46" s="1">
        <v>172</v>
      </c>
      <c r="BV46" s="1">
        <v>3.6</v>
      </c>
      <c r="BW46" s="1">
        <v>395</v>
      </c>
      <c r="BX46" s="1">
        <v>3.5696649030000001</v>
      </c>
      <c r="BY46" s="1">
        <v>11</v>
      </c>
      <c r="BZ46" s="1">
        <v>2572</v>
      </c>
      <c r="CA46" s="1">
        <v>43</v>
      </c>
      <c r="CB46" s="1">
        <v>0</v>
      </c>
      <c r="CC46" s="5" t="s">
        <v>826</v>
      </c>
      <c r="CD46" s="5" t="s">
        <v>827</v>
      </c>
    </row>
    <row r="47" spans="1:82">
      <c r="A47" s="1">
        <v>46</v>
      </c>
      <c r="B47" s="1" t="s">
        <v>828</v>
      </c>
      <c r="C47" s="1" t="s">
        <v>829</v>
      </c>
      <c r="D47" s="6" t="str">
        <f>HYPERLINK("http://www.flipkart.com/lava-v5/p/itmefhw6esctesmu?pid=MOBEFHW6M29KZGZY&amp;al=%2Fd23Zv4hYLl6uGLXEuBRN8ldugMWZuE7Qdj0IGOOVqukfNgJQESZNJl7zd5IWLMaVA0o2HeFo3Q%3D&amp;ref=L%3A299942249422733385&amp;srno=p_1&amp;otracker=from-search","http://www.flipkart.com/lava-v5/p/itmefhw6esctesmu?pid=MOBEFHW6M29KZGZY&amp;al=%2Fd23Zv4hYLl6uGLXEuBRN8ldugMWZuE7Qdj0IGOOVqukfNgJQESZNJl7zd5IWLMaVA0o2HeFo3Q%3D&amp;ref=L%3A299942249422733385&amp;srno=p_1&amp;otracker=from-search")</f>
        <v>http://www.flipkart.com/lava-v5/p/itmefhw6esctesmu?pid=MOBEFHW6M29KZGZY&amp;al=%2Fd23Zv4hYLl6uGLXEuBRN8ldugMWZuE7Qdj0IGOOVqukfNgJQESZNJl7zd5IWLMaVA0o2HeFo3Q%3D&amp;ref=L%3A299942249422733385&amp;srno=p_1&amp;otracker=from-search</v>
      </c>
      <c r="E47" s="1" t="s">
        <v>85</v>
      </c>
      <c r="F47" s="1">
        <v>5.0999999999999996</v>
      </c>
      <c r="G47" s="1" t="s">
        <v>86</v>
      </c>
      <c r="H47" s="1" t="s">
        <v>150</v>
      </c>
      <c r="I47" s="1">
        <v>1</v>
      </c>
      <c r="J47" s="1" t="s">
        <v>830</v>
      </c>
      <c r="K47" s="1" t="s">
        <v>89</v>
      </c>
      <c r="L47" s="1" t="s">
        <v>831</v>
      </c>
      <c r="M47" s="1" t="s">
        <v>832</v>
      </c>
      <c r="N47" s="1" t="s">
        <v>833</v>
      </c>
      <c r="O47" s="1" t="s">
        <v>834</v>
      </c>
      <c r="P47" s="3">
        <v>11299</v>
      </c>
      <c r="Q47" s="7" t="s">
        <v>835</v>
      </c>
      <c r="R47" s="1" t="s">
        <v>836</v>
      </c>
      <c r="S47" s="1" t="s">
        <v>182</v>
      </c>
      <c r="T47" s="1" t="s">
        <v>837</v>
      </c>
      <c r="U47" s="1" t="s">
        <v>277</v>
      </c>
      <c r="V47" s="1" t="s">
        <v>102</v>
      </c>
      <c r="W47" s="1" t="s">
        <v>184</v>
      </c>
      <c r="X47" s="1">
        <v>13</v>
      </c>
      <c r="Y47" s="1" t="s">
        <v>838</v>
      </c>
      <c r="Z47" s="1">
        <v>8</v>
      </c>
      <c r="AA47" s="8" t="s">
        <v>161</v>
      </c>
      <c r="AB47" s="1" t="s">
        <v>227</v>
      </c>
      <c r="AC47" s="1">
        <v>30</v>
      </c>
      <c r="AD47" s="1" t="s">
        <v>102</v>
      </c>
      <c r="AE47" s="1">
        <v>3.5</v>
      </c>
      <c r="AF47" s="1" t="s">
        <v>103</v>
      </c>
      <c r="AG47" s="1" t="s">
        <v>102</v>
      </c>
      <c r="AH47" s="1" t="s">
        <v>187</v>
      </c>
      <c r="AI47" s="19">
        <v>153.19999999999999</v>
      </c>
      <c r="AJ47" s="1">
        <v>151.9</v>
      </c>
      <c r="AK47" s="1">
        <v>76.7</v>
      </c>
      <c r="AL47" s="1">
        <v>8.3000000000000007</v>
      </c>
      <c r="AM47" s="1" t="s">
        <v>102</v>
      </c>
      <c r="AN47" s="1" t="s">
        <v>210</v>
      </c>
      <c r="AO47" s="1" t="s">
        <v>189</v>
      </c>
      <c r="AP47" s="1" t="s">
        <v>211</v>
      </c>
      <c r="AQ47" s="1">
        <v>267</v>
      </c>
      <c r="AR47" s="1">
        <v>5.5</v>
      </c>
      <c r="AS47" s="1" t="s">
        <v>108</v>
      </c>
      <c r="AT47" s="1" t="s">
        <v>109</v>
      </c>
      <c r="AU47" s="1" t="s">
        <v>110</v>
      </c>
      <c r="AV47" s="1" t="s">
        <v>166</v>
      </c>
      <c r="AW47" s="1" t="s">
        <v>404</v>
      </c>
      <c r="AX47" s="1">
        <v>261</v>
      </c>
      <c r="AY47" s="1">
        <v>28</v>
      </c>
      <c r="AZ47" s="1" t="s">
        <v>102</v>
      </c>
      <c r="BA47" s="1" t="s">
        <v>107</v>
      </c>
      <c r="BB47" s="1" t="s">
        <v>167</v>
      </c>
      <c r="BC47" s="1">
        <v>3000</v>
      </c>
      <c r="BD47" s="1" t="s">
        <v>102</v>
      </c>
      <c r="BE47" s="1">
        <v>32</v>
      </c>
      <c r="BF47" s="1">
        <v>3</v>
      </c>
      <c r="BG47" s="1">
        <v>16</v>
      </c>
      <c r="BH47" s="4" t="s">
        <v>247</v>
      </c>
      <c r="BI47" s="4">
        <v>41</v>
      </c>
      <c r="BJ47" s="4" t="s">
        <v>365</v>
      </c>
      <c r="BK47" s="4">
        <v>92</v>
      </c>
      <c r="BL47" s="1">
        <v>1.3</v>
      </c>
      <c r="BM47" s="1" t="s">
        <v>116</v>
      </c>
      <c r="BN47" s="1">
        <v>100.8</v>
      </c>
      <c r="BO47" s="1">
        <v>100.8</v>
      </c>
      <c r="BP47" s="1">
        <v>104.4</v>
      </c>
      <c r="BQ47" s="1">
        <v>105.6</v>
      </c>
      <c r="BR47" s="3">
        <f t="shared" si="1"/>
        <v>102.9</v>
      </c>
      <c r="BS47" s="7" t="s">
        <v>839</v>
      </c>
      <c r="BT47" s="1">
        <v>3.7</v>
      </c>
      <c r="BU47" s="1">
        <v>49</v>
      </c>
      <c r="BV47" s="1">
        <v>4</v>
      </c>
      <c r="BW47" s="1">
        <v>21</v>
      </c>
      <c r="BX47" s="1">
        <v>3.79</v>
      </c>
      <c r="BY47" s="1">
        <v>14</v>
      </c>
      <c r="BZ47" s="1">
        <v>108</v>
      </c>
      <c r="CA47" s="1">
        <v>0</v>
      </c>
      <c r="CB47" s="1">
        <v>0</v>
      </c>
      <c r="CC47" s="5" t="s">
        <v>840</v>
      </c>
      <c r="CD47" s="5" t="s">
        <v>841</v>
      </c>
    </row>
    <row r="48" spans="1:82">
      <c r="A48" s="1">
        <v>47</v>
      </c>
      <c r="B48" s="1" t="s">
        <v>328</v>
      </c>
      <c r="C48" s="1" t="s">
        <v>842</v>
      </c>
      <c r="D48" s="6" t="s">
        <v>843</v>
      </c>
      <c r="E48" s="1" t="s">
        <v>85</v>
      </c>
      <c r="F48" s="1">
        <v>5</v>
      </c>
      <c r="G48" s="1" t="s">
        <v>86</v>
      </c>
      <c r="H48" s="1" t="s">
        <v>87</v>
      </c>
      <c r="I48" s="1">
        <v>1</v>
      </c>
      <c r="J48" s="1" t="s">
        <v>844</v>
      </c>
      <c r="K48" s="1" t="s">
        <v>107</v>
      </c>
      <c r="L48" s="1" t="s">
        <v>334</v>
      </c>
      <c r="M48" s="1" t="s">
        <v>845</v>
      </c>
      <c r="N48" s="1" t="s">
        <v>846</v>
      </c>
      <c r="O48" s="1" t="s">
        <v>847</v>
      </c>
      <c r="P48" s="3">
        <v>11999</v>
      </c>
      <c r="Q48" s="7" t="s">
        <v>848</v>
      </c>
      <c r="R48" s="1" t="s">
        <v>849</v>
      </c>
      <c r="S48" s="1" t="s">
        <v>850</v>
      </c>
      <c r="T48" s="1" t="s">
        <v>851</v>
      </c>
      <c r="U48" s="1" t="s">
        <v>277</v>
      </c>
      <c r="V48" s="1" t="s">
        <v>102</v>
      </c>
      <c r="W48" s="1" t="s">
        <v>184</v>
      </c>
      <c r="X48" s="1">
        <v>13</v>
      </c>
      <c r="Y48" s="1" t="s">
        <v>160</v>
      </c>
      <c r="Z48" s="1">
        <v>5</v>
      </c>
      <c r="AA48" s="8" t="s">
        <v>161</v>
      </c>
      <c r="AB48" s="1" t="s">
        <v>227</v>
      </c>
      <c r="AC48" s="1">
        <v>30</v>
      </c>
      <c r="AD48" s="1" t="s">
        <v>135</v>
      </c>
      <c r="AE48" s="1">
        <v>3.5</v>
      </c>
      <c r="AF48" s="1" t="s">
        <v>676</v>
      </c>
      <c r="AG48" s="1" t="s">
        <v>102</v>
      </c>
      <c r="AH48" s="1" t="s">
        <v>702</v>
      </c>
      <c r="AI48" s="20">
        <v>130</v>
      </c>
      <c r="AJ48" s="1">
        <v>138.1</v>
      </c>
      <c r="AK48" s="1">
        <v>69.599999999999994</v>
      </c>
      <c r="AL48" s="1">
        <v>7.8</v>
      </c>
      <c r="AM48" s="1" t="s">
        <v>135</v>
      </c>
      <c r="AN48" s="1" t="s">
        <v>645</v>
      </c>
      <c r="AO48" s="1" t="s">
        <v>189</v>
      </c>
      <c r="AP48" s="1" t="s">
        <v>852</v>
      </c>
      <c r="AQ48" s="1">
        <v>441</v>
      </c>
      <c r="AR48" s="1">
        <v>5</v>
      </c>
      <c r="AS48" s="19" t="s">
        <v>108</v>
      </c>
      <c r="AT48" s="1" t="s">
        <v>109</v>
      </c>
      <c r="AU48" s="1" t="s">
        <v>853</v>
      </c>
      <c r="AV48" s="1" t="s">
        <v>166</v>
      </c>
      <c r="AW48" s="1" t="s">
        <v>345</v>
      </c>
      <c r="AX48" s="1">
        <v>384</v>
      </c>
      <c r="AY48" s="1">
        <v>35</v>
      </c>
      <c r="AZ48" s="1" t="s">
        <v>89</v>
      </c>
      <c r="BA48" s="1" t="s">
        <v>135</v>
      </c>
      <c r="BB48" s="1" t="s">
        <v>113</v>
      </c>
      <c r="BC48" s="1">
        <v>3120</v>
      </c>
      <c r="BD48" s="1" t="s">
        <v>89</v>
      </c>
      <c r="BE48" s="1">
        <v>0</v>
      </c>
      <c r="BF48" s="1">
        <v>2</v>
      </c>
      <c r="BG48" s="1">
        <v>16</v>
      </c>
      <c r="BH48" s="4" t="s">
        <v>789</v>
      </c>
      <c r="BI48" s="4">
        <v>29</v>
      </c>
      <c r="BJ48" s="4" t="s">
        <v>790</v>
      </c>
      <c r="BK48" s="4">
        <v>22</v>
      </c>
      <c r="BL48" s="1">
        <v>1.7</v>
      </c>
      <c r="BM48" s="1" t="s">
        <v>324</v>
      </c>
      <c r="BN48" s="1">
        <v>99.6</v>
      </c>
      <c r="BO48" s="1">
        <v>74.400000000000006</v>
      </c>
      <c r="BP48" s="1">
        <v>92.4</v>
      </c>
      <c r="BQ48" s="1">
        <v>85.2</v>
      </c>
      <c r="BR48" s="3">
        <f t="shared" si="1"/>
        <v>87.899999999999991</v>
      </c>
      <c r="BS48" s="7" t="s">
        <v>854</v>
      </c>
      <c r="BT48" s="1">
        <v>3.9</v>
      </c>
      <c r="BU48" s="1">
        <v>16929</v>
      </c>
      <c r="BV48" s="1">
        <v>3.7</v>
      </c>
      <c r="BW48" s="1">
        <v>4475</v>
      </c>
      <c r="BX48" s="1">
        <v>3.8581853860000002</v>
      </c>
      <c r="BY48" s="1">
        <v>6</v>
      </c>
      <c r="BZ48" s="1">
        <v>4075</v>
      </c>
      <c r="CA48" s="1">
        <v>385</v>
      </c>
      <c r="CB48" s="1">
        <v>385</v>
      </c>
      <c r="CC48" s="5" t="s">
        <v>855</v>
      </c>
      <c r="CD48" s="5" t="s">
        <v>856</v>
      </c>
    </row>
    <row r="49" spans="1:82">
      <c r="A49" s="1">
        <v>48</v>
      </c>
      <c r="B49" s="1" t="s">
        <v>120</v>
      </c>
      <c r="C49" s="1" t="s">
        <v>857</v>
      </c>
      <c r="D49" s="16" t="str">
        <f>HYPERLINK("http://www.amazon.in/Lenovo-Vibe-K4-Note-Black/dp/B01A11D2U2/?_encoding=UTF8&amp;camp=3626&amp;creative=24790&amp;linkCode=ur2&amp;tag=www91mobilesdtbx-21&amp;ascsubtag=813383631|detail-box|27249|553|G!-T!1464088217","http://www.amazon.in/Lenovo-Vibe-K4-Note-Black/dp/B01A11D2U2/?_encoding=UTF8&amp;camp=3626&amp;creative=24790&amp;linkCode=ur2&amp;tag=www91mobilesdtbx-21&amp;ascsubtag=813383631|detail-box|27249|553|G!-T!1464088217")</f>
        <v>http://www.amazon.in/Lenovo-Vibe-K4-Note-Black/dp/B01A11D2U2/?_encoding=UTF8&amp;camp=3626&amp;creative=24790&amp;linkCode=ur2&amp;tag=www91mobilesdtbx-21&amp;ascsubtag=813383631|detail-box|27249|553|G!-T!1464088217</v>
      </c>
      <c r="E49" s="1" t="s">
        <v>85</v>
      </c>
      <c r="F49" s="1">
        <v>5.0999999999999996</v>
      </c>
      <c r="G49" s="1" t="s">
        <v>86</v>
      </c>
      <c r="H49" s="1" t="s">
        <v>150</v>
      </c>
      <c r="I49" s="1">
        <v>1</v>
      </c>
      <c r="J49" s="1" t="s">
        <v>311</v>
      </c>
      <c r="K49" s="1" t="s">
        <v>107</v>
      </c>
      <c r="L49" s="1" t="s">
        <v>684</v>
      </c>
      <c r="M49" s="1" t="s">
        <v>858</v>
      </c>
      <c r="N49" s="1" t="s">
        <v>859</v>
      </c>
      <c r="O49" s="1" t="s">
        <v>860</v>
      </c>
      <c r="P49" s="3">
        <v>11999</v>
      </c>
      <c r="Q49" s="7" t="s">
        <v>861</v>
      </c>
      <c r="R49" s="1" t="s">
        <v>862</v>
      </c>
      <c r="S49" s="1" t="s">
        <v>157</v>
      </c>
      <c r="T49" s="1" t="s">
        <v>863</v>
      </c>
      <c r="U49" s="1" t="s">
        <v>277</v>
      </c>
      <c r="V49" s="1" t="s">
        <v>102</v>
      </c>
      <c r="W49" s="1" t="s">
        <v>296</v>
      </c>
      <c r="X49" s="1">
        <v>13</v>
      </c>
      <c r="Y49" s="1" t="s">
        <v>612</v>
      </c>
      <c r="Z49" s="1">
        <v>5</v>
      </c>
      <c r="AA49" s="8" t="s">
        <v>161</v>
      </c>
      <c r="AB49" s="1" t="s">
        <v>864</v>
      </c>
      <c r="AC49" s="1">
        <v>30</v>
      </c>
      <c r="AD49" s="1" t="s">
        <v>135</v>
      </c>
      <c r="AE49" s="1">
        <v>3.5</v>
      </c>
      <c r="AF49" s="1" t="s">
        <v>208</v>
      </c>
      <c r="AG49" s="1" t="s">
        <v>137</v>
      </c>
      <c r="AH49" s="1" t="s">
        <v>702</v>
      </c>
      <c r="AI49" s="1">
        <v>160</v>
      </c>
      <c r="AJ49" s="1">
        <v>153.6</v>
      </c>
      <c r="AK49" s="1">
        <v>76.5</v>
      </c>
      <c r="AL49" s="1">
        <v>9.1999999999999993</v>
      </c>
      <c r="AM49" s="1" t="s">
        <v>135</v>
      </c>
      <c r="AN49" s="1" t="s">
        <v>495</v>
      </c>
      <c r="AO49" s="1" t="s">
        <v>189</v>
      </c>
      <c r="AP49" s="1" t="s">
        <v>89</v>
      </c>
      <c r="AQ49" s="1">
        <v>402</v>
      </c>
      <c r="AR49" s="1">
        <v>5.5</v>
      </c>
      <c r="AS49" s="24" t="s">
        <v>108</v>
      </c>
      <c r="AT49" s="1" t="s">
        <v>109</v>
      </c>
      <c r="AU49" s="1" t="s">
        <v>110</v>
      </c>
      <c r="AV49" s="1" t="s">
        <v>166</v>
      </c>
      <c r="AW49" s="1" t="s">
        <v>141</v>
      </c>
      <c r="AX49" s="1">
        <v>265</v>
      </c>
      <c r="AY49" s="1">
        <v>22</v>
      </c>
      <c r="AZ49" s="1" t="s">
        <v>89</v>
      </c>
      <c r="BA49" s="1" t="s">
        <v>135</v>
      </c>
      <c r="BB49" s="1" t="s">
        <v>167</v>
      </c>
      <c r="BC49" s="1">
        <v>3300</v>
      </c>
      <c r="BD49" s="1" t="s">
        <v>137</v>
      </c>
      <c r="BE49" s="1">
        <v>128</v>
      </c>
      <c r="BF49" s="1">
        <v>3</v>
      </c>
      <c r="BG49" s="1">
        <v>16</v>
      </c>
      <c r="BH49" s="4" t="s">
        <v>865</v>
      </c>
      <c r="BI49" s="4">
        <v>38</v>
      </c>
      <c r="BJ49" s="4" t="s">
        <v>678</v>
      </c>
      <c r="BK49" s="4">
        <v>12</v>
      </c>
      <c r="BL49" s="1">
        <v>1.3</v>
      </c>
      <c r="BM49" s="1" t="s">
        <v>679</v>
      </c>
      <c r="BN49" s="1">
        <v>96</v>
      </c>
      <c r="BO49" s="1">
        <v>72</v>
      </c>
      <c r="BP49" s="1">
        <v>75.599999999999994</v>
      </c>
      <c r="BQ49" s="1">
        <v>73.2</v>
      </c>
      <c r="BR49" s="3">
        <f t="shared" si="1"/>
        <v>79.2</v>
      </c>
      <c r="BS49" s="7" t="s">
        <v>866</v>
      </c>
      <c r="BT49" s="1">
        <v>0</v>
      </c>
      <c r="BU49" s="1">
        <v>0</v>
      </c>
      <c r="BV49" s="1">
        <v>3.8</v>
      </c>
      <c r="BW49" s="1">
        <v>14072</v>
      </c>
      <c r="BX49" s="1">
        <v>3.8</v>
      </c>
      <c r="BY49" s="1">
        <v>11</v>
      </c>
      <c r="BZ49" s="1">
        <v>5527</v>
      </c>
      <c r="CA49" s="1">
        <v>1016</v>
      </c>
      <c r="CB49" s="1">
        <v>1016</v>
      </c>
      <c r="CC49" s="13" t="s">
        <v>867</v>
      </c>
      <c r="CD49" s="13" t="s">
        <v>868</v>
      </c>
    </row>
    <row r="50" spans="1:82">
      <c r="A50" s="1">
        <v>49</v>
      </c>
      <c r="B50" s="1" t="s">
        <v>651</v>
      </c>
      <c r="C50" s="1" t="s">
        <v>869</v>
      </c>
      <c r="D50" s="6" t="s">
        <v>870</v>
      </c>
      <c r="E50" s="1" t="s">
        <v>85</v>
      </c>
      <c r="F50" s="1">
        <v>5.0999999999999996</v>
      </c>
      <c r="G50" s="1" t="s">
        <v>636</v>
      </c>
      <c r="H50" s="1" t="s">
        <v>871</v>
      </c>
      <c r="I50" s="1">
        <v>1</v>
      </c>
      <c r="J50" s="1" t="s">
        <v>311</v>
      </c>
      <c r="K50" s="1" t="s">
        <v>102</v>
      </c>
      <c r="L50" s="1" t="s">
        <v>872</v>
      </c>
      <c r="M50" s="1" t="s">
        <v>873</v>
      </c>
      <c r="N50" s="1" t="s">
        <v>874</v>
      </c>
      <c r="O50" s="1" t="s">
        <v>875</v>
      </c>
      <c r="P50" s="3">
        <v>12499</v>
      </c>
      <c r="Q50" s="7" t="s">
        <v>876</v>
      </c>
      <c r="R50" s="1" t="s">
        <v>877</v>
      </c>
      <c r="S50" s="1" t="s">
        <v>878</v>
      </c>
      <c r="T50" s="1" t="s">
        <v>879</v>
      </c>
      <c r="U50" s="1" t="s">
        <v>277</v>
      </c>
      <c r="V50" s="1" t="s">
        <v>102</v>
      </c>
      <c r="W50" s="1" t="s">
        <v>296</v>
      </c>
      <c r="X50" s="1">
        <v>13</v>
      </c>
      <c r="Y50" s="1" t="s">
        <v>880</v>
      </c>
      <c r="Z50" s="1">
        <v>5</v>
      </c>
      <c r="AA50" s="8" t="s">
        <v>161</v>
      </c>
      <c r="AB50" s="1" t="s">
        <v>227</v>
      </c>
      <c r="AC50" s="1">
        <v>30</v>
      </c>
      <c r="AD50" s="1" t="s">
        <v>135</v>
      </c>
      <c r="AE50" s="1">
        <v>3.5</v>
      </c>
      <c r="AF50" s="1" t="s">
        <v>208</v>
      </c>
      <c r="AG50" s="1" t="s">
        <v>102</v>
      </c>
      <c r="AH50" s="1" t="s">
        <v>187</v>
      </c>
      <c r="AI50" s="1">
        <v>155</v>
      </c>
      <c r="AJ50" s="1">
        <v>142.1</v>
      </c>
      <c r="AK50" s="1">
        <v>72.400000000000006</v>
      </c>
      <c r="AL50" s="1">
        <v>11.6</v>
      </c>
      <c r="AM50" s="1" t="s">
        <v>102</v>
      </c>
      <c r="AN50" s="1" t="s">
        <v>163</v>
      </c>
      <c r="AO50" s="1" t="s">
        <v>763</v>
      </c>
      <c r="AP50" s="1" t="s">
        <v>211</v>
      </c>
      <c r="AQ50" s="1" t="s">
        <v>109</v>
      </c>
      <c r="AR50" s="1">
        <v>5</v>
      </c>
      <c r="AS50" s="24" t="s">
        <v>881</v>
      </c>
      <c r="AT50" s="1" t="s">
        <v>109</v>
      </c>
      <c r="AU50" s="1" t="s">
        <v>853</v>
      </c>
      <c r="AV50" s="1" t="s">
        <v>166</v>
      </c>
      <c r="AW50" s="1" t="s">
        <v>404</v>
      </c>
      <c r="AX50" s="1">
        <v>342</v>
      </c>
      <c r="AY50" s="1">
        <v>28</v>
      </c>
      <c r="AZ50" s="1" t="s">
        <v>89</v>
      </c>
      <c r="BA50" s="1" t="s">
        <v>135</v>
      </c>
      <c r="BB50" s="1" t="s">
        <v>113</v>
      </c>
      <c r="BC50" s="1">
        <v>2470</v>
      </c>
      <c r="BD50" s="1" t="s">
        <v>102</v>
      </c>
      <c r="BE50" s="1">
        <v>32</v>
      </c>
      <c r="BF50" s="1">
        <v>2</v>
      </c>
      <c r="BG50" s="1">
        <v>16</v>
      </c>
      <c r="BH50" s="4" t="s">
        <v>531</v>
      </c>
      <c r="BI50" s="4">
        <v>29</v>
      </c>
      <c r="BJ50" s="4" t="s">
        <v>790</v>
      </c>
      <c r="BK50" s="4">
        <v>22</v>
      </c>
      <c r="BL50" s="1">
        <v>1.5</v>
      </c>
      <c r="BM50" s="1" t="s">
        <v>324</v>
      </c>
      <c r="BN50" s="1">
        <v>87.6</v>
      </c>
      <c r="BO50" s="1">
        <v>84</v>
      </c>
      <c r="BP50" s="1">
        <v>88.8</v>
      </c>
      <c r="BQ50" s="1">
        <v>85.2</v>
      </c>
      <c r="BR50" s="3">
        <f t="shared" si="1"/>
        <v>86.399999999999991</v>
      </c>
      <c r="BS50" s="7" t="s">
        <v>882</v>
      </c>
      <c r="BT50" s="1">
        <v>4</v>
      </c>
      <c r="BU50" s="1">
        <v>4358</v>
      </c>
      <c r="BV50" s="1">
        <v>3.6</v>
      </c>
      <c r="BW50" s="1">
        <v>1042</v>
      </c>
      <c r="BX50" s="1">
        <v>3.9228148150000002</v>
      </c>
      <c r="BY50" s="1">
        <v>3</v>
      </c>
      <c r="BZ50" s="1">
        <v>7</v>
      </c>
      <c r="CA50" s="1">
        <v>0</v>
      </c>
      <c r="CB50" s="1">
        <v>0</v>
      </c>
      <c r="CC50" s="5" t="s">
        <v>883</v>
      </c>
      <c r="CD50" s="5" t="s">
        <v>884</v>
      </c>
    </row>
    <row r="51" spans="1:82">
      <c r="A51" s="1">
        <v>50</v>
      </c>
      <c r="B51" s="17" t="s">
        <v>441</v>
      </c>
      <c r="C51" s="1" t="s">
        <v>885</v>
      </c>
      <c r="D51" s="6" t="s">
        <v>722</v>
      </c>
      <c r="E51" s="1" t="s">
        <v>85</v>
      </c>
      <c r="F51" s="1">
        <v>5.0999999999999996</v>
      </c>
      <c r="G51" s="1" t="s">
        <v>86</v>
      </c>
      <c r="H51" s="1" t="s">
        <v>150</v>
      </c>
      <c r="I51" s="1">
        <v>1</v>
      </c>
      <c r="J51" s="1" t="s">
        <v>886</v>
      </c>
      <c r="K51" s="1" t="s">
        <v>107</v>
      </c>
      <c r="L51" s="1" t="s">
        <v>354</v>
      </c>
      <c r="M51" s="25" t="s">
        <v>887</v>
      </c>
      <c r="N51" s="26" t="s">
        <v>888</v>
      </c>
      <c r="O51" s="1" t="s">
        <v>889</v>
      </c>
      <c r="P51" s="3">
        <v>12999</v>
      </c>
      <c r="Q51" s="7" t="s">
        <v>890</v>
      </c>
      <c r="R51" s="1" t="s">
        <v>891</v>
      </c>
      <c r="S51" s="1" t="s">
        <v>892</v>
      </c>
      <c r="T51" s="1" t="s">
        <v>893</v>
      </c>
      <c r="U51" s="1" t="s">
        <v>277</v>
      </c>
      <c r="V51" s="1" t="s">
        <v>102</v>
      </c>
      <c r="W51" s="1" t="s">
        <v>296</v>
      </c>
      <c r="X51" s="1">
        <v>13</v>
      </c>
      <c r="Y51" s="1" t="s">
        <v>528</v>
      </c>
      <c r="Z51" s="1">
        <v>5</v>
      </c>
      <c r="AA51" s="8" t="s">
        <v>161</v>
      </c>
      <c r="AB51" s="1" t="s">
        <v>227</v>
      </c>
      <c r="AC51" s="1">
        <v>30</v>
      </c>
      <c r="AD51" s="1" t="s">
        <v>102</v>
      </c>
      <c r="AE51" s="1">
        <v>3.5</v>
      </c>
      <c r="AF51" s="1" t="s">
        <v>676</v>
      </c>
      <c r="AG51" s="1" t="s">
        <v>102</v>
      </c>
      <c r="AH51" s="1" t="s">
        <v>382</v>
      </c>
      <c r="AI51" s="1">
        <v>172</v>
      </c>
      <c r="AJ51" s="1">
        <v>153.30000000000001</v>
      </c>
      <c r="AK51" s="1">
        <v>75.400000000000006</v>
      </c>
      <c r="AL51" s="1">
        <v>8.5</v>
      </c>
      <c r="AM51" s="1" t="s">
        <v>102</v>
      </c>
      <c r="AN51" s="1" t="s">
        <v>495</v>
      </c>
      <c r="AO51" s="1" t="s">
        <v>164</v>
      </c>
      <c r="AP51" s="1" t="s">
        <v>89</v>
      </c>
      <c r="AQ51" s="1">
        <v>401</v>
      </c>
      <c r="AR51" s="1">
        <v>5.5</v>
      </c>
      <c r="AS51" s="24" t="s">
        <v>108</v>
      </c>
      <c r="AT51" s="1" t="s">
        <v>109</v>
      </c>
      <c r="AU51" s="1" t="s">
        <v>894</v>
      </c>
      <c r="AV51" s="1" t="s">
        <v>166</v>
      </c>
      <c r="AW51" s="1" t="s">
        <v>141</v>
      </c>
      <c r="AX51" s="1">
        <v>500</v>
      </c>
      <c r="AY51" s="1">
        <v>20</v>
      </c>
      <c r="AZ51" s="1"/>
      <c r="BA51" s="1" t="s">
        <v>107</v>
      </c>
      <c r="BB51" s="1" t="s">
        <v>895</v>
      </c>
      <c r="BC51" s="1">
        <v>4000</v>
      </c>
      <c r="BD51" s="1" t="s">
        <v>102</v>
      </c>
      <c r="BE51" s="1">
        <v>256</v>
      </c>
      <c r="BF51" s="1">
        <v>4</v>
      </c>
      <c r="BG51" s="1">
        <v>32</v>
      </c>
      <c r="BH51" s="4" t="s">
        <v>896</v>
      </c>
      <c r="BI51" s="4">
        <v>25</v>
      </c>
      <c r="BJ51" s="4" t="s">
        <v>897</v>
      </c>
      <c r="BK51" s="4">
        <v>58</v>
      </c>
      <c r="BL51" s="1">
        <v>1.8</v>
      </c>
      <c r="BM51" s="1" t="s">
        <v>898</v>
      </c>
      <c r="BN51" s="1">
        <v>90</v>
      </c>
      <c r="BO51" s="1">
        <v>90</v>
      </c>
      <c r="BP51" s="1">
        <v>84</v>
      </c>
      <c r="BQ51" s="1">
        <v>89</v>
      </c>
      <c r="BR51" s="3">
        <f t="shared" si="1"/>
        <v>88.25</v>
      </c>
      <c r="BS51" s="7" t="s">
        <v>899</v>
      </c>
      <c r="BT51" s="1">
        <v>3.2</v>
      </c>
      <c r="BU51" s="1">
        <v>36</v>
      </c>
      <c r="BV51" s="1">
        <v>3.5</v>
      </c>
      <c r="BW51" s="1">
        <v>13</v>
      </c>
      <c r="BX51" s="1">
        <v>3.2795918369999999</v>
      </c>
      <c r="BY51" s="1">
        <v>17</v>
      </c>
      <c r="BZ51" s="1">
        <v>63</v>
      </c>
      <c r="CA51" s="1">
        <v>0</v>
      </c>
      <c r="CB51" s="1">
        <v>0</v>
      </c>
      <c r="CC51" s="13" t="s">
        <v>900</v>
      </c>
      <c r="CD51" s="13" t="s">
        <v>901</v>
      </c>
    </row>
    <row r="52" spans="1:82">
      <c r="A52" s="1">
        <v>51</v>
      </c>
      <c r="B52" s="1" t="s">
        <v>587</v>
      </c>
      <c r="C52" s="1" t="s">
        <v>902</v>
      </c>
      <c r="D52" s="16" t="str">
        <f>HYPERLINK("http://www.amazon.in/HTC-Desire-626-Blue-Lagoon/dp/B01BNMRU2Y/ref=sr_1_1?ie=UTF8&amp;qid=1464089461&amp;sr=8-1&amp;keywords=HTC+Mobiles+Desire+626","http://www.amazon.in/HTC-Desire-626-Blue-Lagoon/dp/B01BNMRU2Y/ref=sr_1_1?ie=UTF8&amp;qid=1464089461&amp;sr=8-1&amp;keywords=HTC+Mobiles+Desire+626")</f>
        <v>http://www.amazon.in/HTC-Desire-626-Blue-Lagoon/dp/B01BNMRU2Y/ref=sr_1_1?ie=UTF8&amp;qid=1464089461&amp;sr=8-1&amp;keywords=HTC+Mobiles+Desire+626</v>
      </c>
      <c r="E52" s="1" t="s">
        <v>85</v>
      </c>
      <c r="F52" s="1">
        <v>4.4000000000000004</v>
      </c>
      <c r="G52" s="1" t="s">
        <v>309</v>
      </c>
      <c r="H52" s="1" t="s">
        <v>310</v>
      </c>
      <c r="I52" s="1">
        <v>1</v>
      </c>
      <c r="J52" s="1" t="s">
        <v>903</v>
      </c>
      <c r="K52" s="1" t="s">
        <v>107</v>
      </c>
      <c r="L52" s="1" t="s">
        <v>904</v>
      </c>
      <c r="M52" s="1" t="s">
        <v>905</v>
      </c>
      <c r="N52" s="1" t="s">
        <v>906</v>
      </c>
      <c r="O52" s="1" t="s">
        <v>907</v>
      </c>
      <c r="P52" s="3">
        <v>13349</v>
      </c>
      <c r="Q52" s="7" t="s">
        <v>908</v>
      </c>
      <c r="R52" s="1" t="s">
        <v>909</v>
      </c>
      <c r="S52" s="1" t="s">
        <v>910</v>
      </c>
      <c r="T52" s="1" t="s">
        <v>494</v>
      </c>
      <c r="U52" s="1" t="s">
        <v>98</v>
      </c>
      <c r="V52" s="1" t="s">
        <v>102</v>
      </c>
      <c r="W52" s="1" t="s">
        <v>911</v>
      </c>
      <c r="X52" s="1">
        <v>13</v>
      </c>
      <c r="Y52" s="1" t="s">
        <v>912</v>
      </c>
      <c r="Z52" s="1">
        <v>5</v>
      </c>
      <c r="AA52" s="8" t="s">
        <v>161</v>
      </c>
      <c r="AB52" s="1" t="s">
        <v>162</v>
      </c>
      <c r="AC52" s="1">
        <v>30</v>
      </c>
      <c r="AD52" s="1" t="s">
        <v>135</v>
      </c>
      <c r="AE52" s="1">
        <v>3.5</v>
      </c>
      <c r="AF52" s="1" t="s">
        <v>716</v>
      </c>
      <c r="AG52" s="1" t="s">
        <v>107</v>
      </c>
      <c r="AH52" s="1" t="s">
        <v>138</v>
      </c>
      <c r="AI52" s="1">
        <v>138</v>
      </c>
      <c r="AJ52" s="1">
        <v>146.9</v>
      </c>
      <c r="AK52" s="1">
        <v>70.900000000000006</v>
      </c>
      <c r="AL52" s="1">
        <v>8.1999999999999993</v>
      </c>
      <c r="AM52" s="1" t="s">
        <v>135</v>
      </c>
      <c r="AN52" s="1" t="s">
        <v>299</v>
      </c>
      <c r="AO52" s="1" t="s">
        <v>189</v>
      </c>
      <c r="AP52" s="1" t="s">
        <v>89</v>
      </c>
      <c r="AQ52" s="1">
        <v>294</v>
      </c>
      <c r="AR52" s="1">
        <v>5</v>
      </c>
      <c r="AS52" s="24" t="s">
        <v>108</v>
      </c>
      <c r="AT52" s="1" t="s">
        <v>109</v>
      </c>
      <c r="AU52" s="1" t="s">
        <v>384</v>
      </c>
      <c r="AV52" s="1" t="s">
        <v>166</v>
      </c>
      <c r="AW52" s="1" t="s">
        <v>141</v>
      </c>
      <c r="AX52" s="1">
        <v>761</v>
      </c>
      <c r="AY52" s="1">
        <v>30</v>
      </c>
      <c r="AZ52" s="1" t="s">
        <v>89</v>
      </c>
      <c r="BA52" s="1" t="s">
        <v>135</v>
      </c>
      <c r="BB52" s="1" t="s">
        <v>113</v>
      </c>
      <c r="BC52" s="1">
        <v>2000</v>
      </c>
      <c r="BD52" s="1" t="s">
        <v>137</v>
      </c>
      <c r="BE52" s="1">
        <v>32</v>
      </c>
      <c r="BF52" s="1">
        <v>2</v>
      </c>
      <c r="BG52" s="1">
        <v>16</v>
      </c>
      <c r="BH52" s="4" t="s">
        <v>913</v>
      </c>
      <c r="BI52" s="4">
        <v>34</v>
      </c>
      <c r="BJ52" s="4" t="s">
        <v>648</v>
      </c>
      <c r="BK52" s="4">
        <v>16</v>
      </c>
      <c r="BL52" s="1">
        <v>1.7</v>
      </c>
      <c r="BM52" s="1" t="s">
        <v>324</v>
      </c>
      <c r="BN52" s="1">
        <v>104.4</v>
      </c>
      <c r="BO52" s="1">
        <v>90</v>
      </c>
      <c r="BP52" s="1">
        <v>96</v>
      </c>
      <c r="BQ52" s="1">
        <v>93.6</v>
      </c>
      <c r="BR52" s="3">
        <f t="shared" si="1"/>
        <v>96</v>
      </c>
      <c r="BS52" s="7" t="s">
        <v>914</v>
      </c>
      <c r="BT52" s="1">
        <v>3</v>
      </c>
      <c r="BU52" s="1">
        <v>23</v>
      </c>
      <c r="BV52" s="1">
        <v>0</v>
      </c>
      <c r="BW52" s="1">
        <v>0</v>
      </c>
      <c r="BX52" s="1">
        <v>3</v>
      </c>
      <c r="BY52" s="1">
        <v>5</v>
      </c>
      <c r="BZ52" s="1">
        <v>1013</v>
      </c>
      <c r="CA52" s="1">
        <v>2</v>
      </c>
      <c r="CB52" s="1">
        <v>0</v>
      </c>
      <c r="CC52" s="5" t="s">
        <v>915</v>
      </c>
      <c r="CD52" s="5" t="s">
        <v>916</v>
      </c>
    </row>
    <row r="53" spans="1:82">
      <c r="A53" s="1">
        <v>52</v>
      </c>
      <c r="B53" s="1" t="s">
        <v>120</v>
      </c>
      <c r="C53" s="1" t="s">
        <v>917</v>
      </c>
      <c r="D53" s="16" t="s">
        <v>918</v>
      </c>
      <c r="E53" s="1" t="s">
        <v>85</v>
      </c>
      <c r="F53" s="1">
        <v>5.0999999999999996</v>
      </c>
      <c r="G53" s="1" t="s">
        <v>86</v>
      </c>
      <c r="H53" s="1" t="s">
        <v>150</v>
      </c>
      <c r="I53" s="1">
        <v>1</v>
      </c>
      <c r="J53" s="1" t="s">
        <v>919</v>
      </c>
      <c r="K53" s="1" t="s">
        <v>107</v>
      </c>
      <c r="L53" s="1" t="s">
        <v>152</v>
      </c>
      <c r="M53" s="1" t="s">
        <v>920</v>
      </c>
      <c r="N53" s="1" t="s">
        <v>921</v>
      </c>
      <c r="O53" s="1" t="s">
        <v>922</v>
      </c>
      <c r="P53" s="3">
        <v>13349</v>
      </c>
      <c r="Q53" s="7" t="s">
        <v>923</v>
      </c>
      <c r="R53" s="1" t="s">
        <v>924</v>
      </c>
      <c r="S53" s="1" t="s">
        <v>129</v>
      </c>
      <c r="T53" s="1" t="s">
        <v>925</v>
      </c>
      <c r="U53" s="1" t="s">
        <v>98</v>
      </c>
      <c r="V53" s="1" t="s">
        <v>102</v>
      </c>
      <c r="W53" s="1" t="s">
        <v>926</v>
      </c>
      <c r="X53" s="1">
        <v>8</v>
      </c>
      <c r="Y53" s="1" t="s">
        <v>419</v>
      </c>
      <c r="Z53" s="1">
        <v>5</v>
      </c>
      <c r="AA53" s="8" t="s">
        <v>133</v>
      </c>
      <c r="AB53" s="1" t="s">
        <v>134</v>
      </c>
      <c r="AC53" s="1">
        <v>30</v>
      </c>
      <c r="AD53" s="1" t="s">
        <v>135</v>
      </c>
      <c r="AE53" s="1">
        <v>3.5</v>
      </c>
      <c r="AF53" s="1" t="s">
        <v>435</v>
      </c>
      <c r="AG53" s="1" t="s">
        <v>137</v>
      </c>
      <c r="AH53" s="1" t="s">
        <v>138</v>
      </c>
      <c r="AI53" s="1">
        <v>148</v>
      </c>
      <c r="AJ53" s="1">
        <v>141</v>
      </c>
      <c r="AK53" s="1">
        <v>71.8</v>
      </c>
      <c r="AL53" s="1">
        <v>9.3000000000000007</v>
      </c>
      <c r="AM53" s="1" t="s">
        <v>135</v>
      </c>
      <c r="AN53" s="1" t="s">
        <v>163</v>
      </c>
      <c r="AO53" s="1" t="s">
        <v>189</v>
      </c>
      <c r="AP53" s="1" t="s">
        <v>211</v>
      </c>
      <c r="AQ53" s="1">
        <v>294</v>
      </c>
      <c r="AR53" s="1">
        <v>5</v>
      </c>
      <c r="AS53" s="24" t="s">
        <v>108</v>
      </c>
      <c r="AT53" s="1" t="s">
        <v>109</v>
      </c>
      <c r="AU53" s="1" t="s">
        <v>110</v>
      </c>
      <c r="AV53" s="1" t="s">
        <v>166</v>
      </c>
      <c r="AW53" s="1" t="s">
        <v>141</v>
      </c>
      <c r="AX53" s="1">
        <v>566</v>
      </c>
      <c r="AY53" s="1">
        <v>16</v>
      </c>
      <c r="AZ53" s="1" t="s">
        <v>89</v>
      </c>
      <c r="BA53" s="1" t="s">
        <v>135</v>
      </c>
      <c r="BB53" s="1" t="s">
        <v>167</v>
      </c>
      <c r="BC53" s="1">
        <v>4000</v>
      </c>
      <c r="BD53" s="1" t="s">
        <v>137</v>
      </c>
      <c r="BE53" s="1">
        <v>32</v>
      </c>
      <c r="BF53" s="1">
        <v>2</v>
      </c>
      <c r="BG53" s="1">
        <v>16</v>
      </c>
      <c r="BH53" s="4" t="s">
        <v>927</v>
      </c>
      <c r="BI53" s="4">
        <v>41</v>
      </c>
      <c r="BJ53" s="4" t="s">
        <v>248</v>
      </c>
      <c r="BK53" s="4">
        <v>92</v>
      </c>
      <c r="BL53" s="1">
        <v>1</v>
      </c>
      <c r="BM53" s="1" t="s">
        <v>116</v>
      </c>
      <c r="BN53" s="1">
        <v>97.2</v>
      </c>
      <c r="BO53" s="1">
        <v>92.4</v>
      </c>
      <c r="BP53" s="1">
        <v>75.599999999999994</v>
      </c>
      <c r="BQ53" s="1">
        <v>102</v>
      </c>
      <c r="BR53" s="3">
        <f t="shared" si="1"/>
        <v>91.800000000000011</v>
      </c>
      <c r="BS53" s="7" t="s">
        <v>928</v>
      </c>
      <c r="BT53" s="1">
        <v>4</v>
      </c>
      <c r="BU53" s="1">
        <v>9374</v>
      </c>
      <c r="BV53" s="1">
        <v>3.9</v>
      </c>
      <c r="BW53" s="1">
        <v>26</v>
      </c>
      <c r="BX53" s="1">
        <v>3.999723404</v>
      </c>
      <c r="BY53" s="1">
        <v>11</v>
      </c>
      <c r="BZ53" s="1">
        <v>1512</v>
      </c>
      <c r="CA53" s="1">
        <v>0</v>
      </c>
      <c r="CB53" s="1">
        <v>0</v>
      </c>
      <c r="CC53" s="5" t="s">
        <v>929</v>
      </c>
      <c r="CD53" s="5" t="s">
        <v>930</v>
      </c>
    </row>
    <row r="54" spans="1:82">
      <c r="A54" s="1">
        <v>53</v>
      </c>
      <c r="B54" s="17" t="s">
        <v>651</v>
      </c>
      <c r="C54" s="1" t="s">
        <v>931</v>
      </c>
      <c r="D54" s="16" t="s">
        <v>932</v>
      </c>
      <c r="E54" s="1" t="s">
        <v>85</v>
      </c>
      <c r="F54" s="1">
        <v>6</v>
      </c>
      <c r="G54" s="1" t="s">
        <v>933</v>
      </c>
      <c r="H54" s="1" t="s">
        <v>934</v>
      </c>
      <c r="I54" s="1">
        <v>1</v>
      </c>
      <c r="J54" s="1" t="s">
        <v>935</v>
      </c>
      <c r="K54" s="1" t="s">
        <v>89</v>
      </c>
      <c r="L54" s="19" t="s">
        <v>936</v>
      </c>
      <c r="M54" s="1" t="s">
        <v>937</v>
      </c>
      <c r="N54" s="1" t="s">
        <v>938</v>
      </c>
      <c r="O54" s="1" t="s">
        <v>939</v>
      </c>
      <c r="P54" s="3">
        <v>13499</v>
      </c>
      <c r="Q54" s="7" t="s">
        <v>940</v>
      </c>
      <c r="R54" s="1" t="s">
        <v>941</v>
      </c>
      <c r="S54" s="1" t="s">
        <v>129</v>
      </c>
      <c r="T54" s="1" t="s">
        <v>942</v>
      </c>
      <c r="U54" s="1" t="s">
        <v>277</v>
      </c>
      <c r="V54" s="1" t="s">
        <v>102</v>
      </c>
      <c r="W54" s="1" t="s">
        <v>184</v>
      </c>
      <c r="X54" s="1">
        <v>16</v>
      </c>
      <c r="Y54" s="1" t="s">
        <v>661</v>
      </c>
      <c r="Z54" s="19">
        <v>5</v>
      </c>
      <c r="AA54" s="8" t="s">
        <v>161</v>
      </c>
      <c r="AB54" s="1" t="s">
        <v>227</v>
      </c>
      <c r="AC54" s="1">
        <v>30</v>
      </c>
      <c r="AD54" s="1" t="s">
        <v>102</v>
      </c>
      <c r="AE54" s="1">
        <v>3.5</v>
      </c>
      <c r="AF54" s="19" t="s">
        <v>435</v>
      </c>
      <c r="AG54" s="1" t="s">
        <v>102</v>
      </c>
      <c r="AH54" s="1" t="s">
        <v>382</v>
      </c>
      <c r="AI54" s="1">
        <v>155</v>
      </c>
      <c r="AJ54" s="1">
        <v>153</v>
      </c>
      <c r="AK54" s="1">
        <v>76.599999999999994</v>
      </c>
      <c r="AL54" s="1">
        <v>9.8000000000000007</v>
      </c>
      <c r="AM54" s="1" t="s">
        <v>102</v>
      </c>
      <c r="AN54" s="1" t="s">
        <v>495</v>
      </c>
      <c r="AO54" s="1" t="s">
        <v>164</v>
      </c>
      <c r="AP54" s="1" t="s">
        <v>211</v>
      </c>
      <c r="AQ54" s="1">
        <v>401</v>
      </c>
      <c r="AR54" s="1">
        <v>5.5</v>
      </c>
      <c r="AS54" s="24" t="s">
        <v>108</v>
      </c>
      <c r="AT54" s="1" t="s">
        <v>109</v>
      </c>
      <c r="AU54" s="1" t="s">
        <v>110</v>
      </c>
      <c r="AV54" s="1" t="s">
        <v>166</v>
      </c>
      <c r="AW54" s="1" t="s">
        <v>345</v>
      </c>
      <c r="AX54" s="1">
        <v>620</v>
      </c>
      <c r="AY54" s="1">
        <v>24</v>
      </c>
      <c r="AZ54" s="1" t="s">
        <v>107</v>
      </c>
      <c r="BA54" s="1" t="s">
        <v>135</v>
      </c>
      <c r="BB54" s="1" t="s">
        <v>167</v>
      </c>
      <c r="BC54" s="1">
        <v>3000</v>
      </c>
      <c r="BD54" s="1" t="s">
        <v>102</v>
      </c>
      <c r="BE54" s="1">
        <v>128</v>
      </c>
      <c r="BF54" s="1">
        <v>3</v>
      </c>
      <c r="BG54" s="1" t="s">
        <v>943</v>
      </c>
      <c r="BH54" s="4" t="s">
        <v>531</v>
      </c>
      <c r="BI54" s="4">
        <v>29</v>
      </c>
      <c r="BJ54" s="4" t="s">
        <v>944</v>
      </c>
      <c r="BK54" s="4">
        <v>72</v>
      </c>
      <c r="BL54" s="1">
        <v>1.5</v>
      </c>
      <c r="BM54" s="1" t="s">
        <v>750</v>
      </c>
      <c r="BN54" s="1">
        <f>1.1*90</f>
        <v>99.000000000000014</v>
      </c>
      <c r="BO54" s="1">
        <f>1.1*90</f>
        <v>99.000000000000014</v>
      </c>
      <c r="BP54" s="1">
        <f>1.1*88</f>
        <v>96.800000000000011</v>
      </c>
      <c r="BQ54" s="1">
        <f>1.1*87</f>
        <v>95.7</v>
      </c>
      <c r="BR54" s="3">
        <f t="shared" si="1"/>
        <v>97.625000000000014</v>
      </c>
      <c r="BS54" s="7" t="s">
        <v>945</v>
      </c>
      <c r="BT54" s="1">
        <v>0</v>
      </c>
      <c r="BU54" s="1">
        <v>0</v>
      </c>
      <c r="BV54" s="1">
        <v>3.9</v>
      </c>
      <c r="BW54" s="1">
        <v>4005</v>
      </c>
      <c r="BX54" s="1">
        <v>3.9</v>
      </c>
      <c r="BY54" s="1">
        <v>3</v>
      </c>
      <c r="BZ54" s="1">
        <v>1683</v>
      </c>
      <c r="CA54" s="1">
        <v>671</v>
      </c>
      <c r="CB54" s="1">
        <v>0</v>
      </c>
      <c r="CC54" s="22" t="s">
        <v>946</v>
      </c>
      <c r="CD54" s="22" t="s">
        <v>947</v>
      </c>
    </row>
    <row r="55" spans="1:82">
      <c r="A55" s="1">
        <v>54</v>
      </c>
      <c r="B55" s="1" t="s">
        <v>948</v>
      </c>
      <c r="C55" s="1" t="s">
        <v>949</v>
      </c>
      <c r="D55" s="27" t="s">
        <v>950</v>
      </c>
      <c r="E55" s="1" t="s">
        <v>85</v>
      </c>
      <c r="F55" s="1">
        <v>5.0999999999999996</v>
      </c>
      <c r="G55" s="1" t="s">
        <v>86</v>
      </c>
      <c r="H55" s="1" t="s">
        <v>150</v>
      </c>
      <c r="I55" s="1">
        <v>1</v>
      </c>
      <c r="J55" s="1" t="s">
        <v>951</v>
      </c>
      <c r="K55" s="1" t="s">
        <v>107</v>
      </c>
      <c r="L55" s="20" t="s">
        <v>373</v>
      </c>
      <c r="M55" s="1" t="s">
        <v>952</v>
      </c>
      <c r="N55" s="1" t="s">
        <v>953</v>
      </c>
      <c r="O55" s="1" t="s">
        <v>337</v>
      </c>
      <c r="P55" s="3">
        <v>13649</v>
      </c>
      <c r="Q55" s="7" t="s">
        <v>954</v>
      </c>
      <c r="R55" s="1" t="s">
        <v>955</v>
      </c>
      <c r="S55" s="1" t="s">
        <v>956</v>
      </c>
      <c r="T55" s="1" t="s">
        <v>957</v>
      </c>
      <c r="U55" s="1" t="s">
        <v>98</v>
      </c>
      <c r="V55" s="1" t="s">
        <v>107</v>
      </c>
      <c r="W55" s="1" t="s">
        <v>131</v>
      </c>
      <c r="X55" s="1">
        <v>8</v>
      </c>
      <c r="Y55" s="1" t="s">
        <v>958</v>
      </c>
      <c r="Z55" s="1">
        <v>5</v>
      </c>
      <c r="AA55" s="8" t="s">
        <v>161</v>
      </c>
      <c r="AB55" s="1" t="s">
        <v>162</v>
      </c>
      <c r="AC55" s="1">
        <v>30</v>
      </c>
      <c r="AD55" s="1" t="s">
        <v>135</v>
      </c>
      <c r="AE55" s="1">
        <v>3.5</v>
      </c>
      <c r="AF55" s="20" t="s">
        <v>320</v>
      </c>
      <c r="AG55" s="1" t="s">
        <v>137</v>
      </c>
      <c r="AH55" s="1" t="s">
        <v>138</v>
      </c>
      <c r="AI55" s="1">
        <v>183</v>
      </c>
      <c r="AJ55" s="1">
        <v>143</v>
      </c>
      <c r="AK55" s="1">
        <v>69.900000000000006</v>
      </c>
      <c r="AL55" s="1">
        <v>8.5</v>
      </c>
      <c r="AM55" s="1" t="s">
        <v>135</v>
      </c>
      <c r="AN55" s="1" t="s">
        <v>163</v>
      </c>
      <c r="AO55" s="1" t="s">
        <v>189</v>
      </c>
      <c r="AP55" s="1" t="s">
        <v>383</v>
      </c>
      <c r="AQ55" s="1">
        <v>294</v>
      </c>
      <c r="AR55" s="1">
        <v>5</v>
      </c>
      <c r="AS55" s="24" t="s">
        <v>108</v>
      </c>
      <c r="AT55" s="1" t="s">
        <v>109</v>
      </c>
      <c r="AU55" s="1"/>
      <c r="AV55" s="1" t="s">
        <v>166</v>
      </c>
      <c r="AW55" s="1" t="s">
        <v>141</v>
      </c>
      <c r="AX55" s="1">
        <v>400</v>
      </c>
      <c r="AY55" s="1">
        <v>19</v>
      </c>
      <c r="AZ55" s="1" t="s">
        <v>89</v>
      </c>
      <c r="BA55" s="1" t="s">
        <v>135</v>
      </c>
      <c r="BB55" s="1" t="s">
        <v>167</v>
      </c>
      <c r="BC55" s="1">
        <v>4000</v>
      </c>
      <c r="BD55" s="1" t="s">
        <v>102</v>
      </c>
      <c r="BE55" s="1">
        <v>128</v>
      </c>
      <c r="BF55" s="1">
        <v>3</v>
      </c>
      <c r="BG55" s="1">
        <v>32</v>
      </c>
      <c r="BH55" s="4" t="s">
        <v>247</v>
      </c>
      <c r="BI55" s="4">
        <v>41</v>
      </c>
      <c r="BJ55" s="4" t="s">
        <v>365</v>
      </c>
      <c r="BK55" s="4">
        <v>92</v>
      </c>
      <c r="BL55" s="1">
        <v>1.3</v>
      </c>
      <c r="BM55" s="1" t="s">
        <v>116</v>
      </c>
      <c r="BN55" s="1">
        <v>69.599999999999994</v>
      </c>
      <c r="BO55" s="1">
        <v>93.6</v>
      </c>
      <c r="BP55" s="1">
        <v>97.2</v>
      </c>
      <c r="BQ55" s="1">
        <v>110.4</v>
      </c>
      <c r="BR55" s="3">
        <f t="shared" si="1"/>
        <v>92.699999999999989</v>
      </c>
      <c r="BS55" s="7" t="s">
        <v>959</v>
      </c>
      <c r="BT55" s="1">
        <v>3.7</v>
      </c>
      <c r="BU55" s="1">
        <v>25</v>
      </c>
      <c r="BV55" s="1">
        <v>4</v>
      </c>
      <c r="BW55" s="1">
        <v>41</v>
      </c>
      <c r="BX55" s="1">
        <v>3.886363636</v>
      </c>
      <c r="BY55" s="1">
        <v>13</v>
      </c>
      <c r="BZ55" s="1">
        <v>171</v>
      </c>
      <c r="CA55" s="1">
        <v>6</v>
      </c>
      <c r="CB55" s="1">
        <v>0</v>
      </c>
      <c r="CC55" s="5" t="s">
        <v>960</v>
      </c>
      <c r="CD55" s="5" t="s">
        <v>961</v>
      </c>
    </row>
    <row r="56" spans="1:82">
      <c r="A56" s="1">
        <v>55</v>
      </c>
      <c r="B56" s="1" t="s">
        <v>283</v>
      </c>
      <c r="C56" s="1" t="s">
        <v>962</v>
      </c>
      <c r="D56" s="16" t="str">
        <f>HYPERLINK("http://www.flipkart.com/samsung-galaxy-j5-6-new-2016-edition/p/itmegmrnzqjcpfg9?pid=MOBEG4XWHJDWMQDF&amp;affid=sales91mob&amp;affExtParam1=DTBX&amp;affExtParam2=813383631!detail-box!27946!553!G!-T!1464088900","http://www.flipkart.com/samsung-galaxy-j5-6-new-2016-edition/p/itmegmrnzqjcpfg9?pid=MOBEG4XWHJDWMQDF&amp;affid=sales91mob&amp;affExtParam1=DTBX&amp;affExtParam2=813383631!detail-box!27946!553!G!-T!1464088900")</f>
        <v>http://www.flipkart.com/samsung-galaxy-j5-6-new-2016-edition/p/itmegmrnzqjcpfg9?pid=MOBEG4XWHJDWMQDF&amp;affid=sales91mob&amp;affExtParam1=DTBX&amp;affExtParam2=813383631!detail-box!27946!553!G!-T!1464088900</v>
      </c>
      <c r="E56" s="1" t="s">
        <v>85</v>
      </c>
      <c r="F56" s="1">
        <v>5.0999999999999996</v>
      </c>
      <c r="G56" s="1" t="s">
        <v>86</v>
      </c>
      <c r="H56" s="1" t="s">
        <v>150</v>
      </c>
      <c r="I56" s="1">
        <v>1</v>
      </c>
      <c r="J56" s="1" t="s">
        <v>963</v>
      </c>
      <c r="K56" s="1" t="s">
        <v>107</v>
      </c>
      <c r="L56" s="1" t="s">
        <v>152</v>
      </c>
      <c r="M56" s="1" t="s">
        <v>964</v>
      </c>
      <c r="N56" s="1" t="s">
        <v>965</v>
      </c>
      <c r="O56" s="1" t="s">
        <v>966</v>
      </c>
      <c r="P56" s="3">
        <v>13990</v>
      </c>
      <c r="Q56" s="7" t="s">
        <v>967</v>
      </c>
      <c r="R56" s="1" t="s">
        <v>968</v>
      </c>
      <c r="S56" s="1" t="s">
        <v>969</v>
      </c>
      <c r="T56" s="1" t="s">
        <v>970</v>
      </c>
      <c r="U56" s="1" t="s">
        <v>98</v>
      </c>
      <c r="V56" s="1" t="s">
        <v>102</v>
      </c>
      <c r="W56" s="1" t="s">
        <v>971</v>
      </c>
      <c r="X56" s="1">
        <v>13</v>
      </c>
      <c r="Y56" s="1" t="s">
        <v>972</v>
      </c>
      <c r="Z56" s="1">
        <v>5</v>
      </c>
      <c r="AA56" s="8" t="s">
        <v>161</v>
      </c>
      <c r="AB56" s="1" t="s">
        <v>162</v>
      </c>
      <c r="AC56" s="1">
        <v>30</v>
      </c>
      <c r="AD56" s="1" t="s">
        <v>135</v>
      </c>
      <c r="AE56" s="1">
        <v>3.5</v>
      </c>
      <c r="AF56" s="1" t="s">
        <v>676</v>
      </c>
      <c r="AG56" s="1" t="s">
        <v>137</v>
      </c>
      <c r="AH56" s="19" t="s">
        <v>138</v>
      </c>
      <c r="AI56" s="19">
        <v>171</v>
      </c>
      <c r="AJ56" s="1">
        <v>152.4</v>
      </c>
      <c r="AK56" s="1">
        <v>78.599999999999994</v>
      </c>
      <c r="AL56" s="1">
        <v>7.5</v>
      </c>
      <c r="AM56" s="1" t="s">
        <v>135</v>
      </c>
      <c r="AN56" s="1" t="s">
        <v>163</v>
      </c>
      <c r="AO56" s="1" t="s">
        <v>300</v>
      </c>
      <c r="AP56" s="1" t="s">
        <v>107</v>
      </c>
      <c r="AQ56" s="1">
        <v>401</v>
      </c>
      <c r="AR56" s="1">
        <v>5.5</v>
      </c>
      <c r="AS56" s="24" t="s">
        <v>108</v>
      </c>
      <c r="AT56" s="1" t="s">
        <v>109</v>
      </c>
      <c r="AU56" s="1" t="s">
        <v>110</v>
      </c>
      <c r="AV56" s="1" t="s">
        <v>166</v>
      </c>
      <c r="AW56" s="1" t="s">
        <v>973</v>
      </c>
      <c r="AX56" s="1">
        <v>354</v>
      </c>
      <c r="AY56" s="1">
        <v>23</v>
      </c>
      <c r="AZ56" s="1" t="s">
        <v>102</v>
      </c>
      <c r="BA56" s="1" t="s">
        <v>107</v>
      </c>
      <c r="BB56" s="1" t="s">
        <v>113</v>
      </c>
      <c r="BC56" s="1">
        <v>3000</v>
      </c>
      <c r="BD56" s="1" t="s">
        <v>137</v>
      </c>
      <c r="BE56" s="1">
        <v>128</v>
      </c>
      <c r="BF56" s="1">
        <v>2</v>
      </c>
      <c r="BG56" s="1">
        <v>12</v>
      </c>
      <c r="BH56" s="4" t="s">
        <v>974</v>
      </c>
      <c r="BI56" s="4">
        <v>29</v>
      </c>
      <c r="BJ56" s="4" t="s">
        <v>975</v>
      </c>
      <c r="BK56" s="4">
        <v>72</v>
      </c>
      <c r="BL56" s="1">
        <v>1.6</v>
      </c>
      <c r="BM56" s="1" t="s">
        <v>324</v>
      </c>
      <c r="BN56" s="1">
        <v>106.8</v>
      </c>
      <c r="BO56" s="1">
        <v>98.4</v>
      </c>
      <c r="BP56" s="1">
        <v>97.2</v>
      </c>
      <c r="BQ56" s="1">
        <v>106.8</v>
      </c>
      <c r="BR56" s="3">
        <f t="shared" si="1"/>
        <v>102.3</v>
      </c>
      <c r="BS56" s="7" t="s">
        <v>976</v>
      </c>
      <c r="BT56" s="1">
        <v>4</v>
      </c>
      <c r="BU56" s="1">
        <v>92</v>
      </c>
      <c r="BV56" s="1">
        <v>0</v>
      </c>
      <c r="BW56" s="1">
        <v>0</v>
      </c>
      <c r="BX56" s="1">
        <v>4</v>
      </c>
      <c r="BY56" s="1">
        <v>2</v>
      </c>
      <c r="BZ56" s="1">
        <v>673</v>
      </c>
      <c r="CA56" s="1">
        <v>73</v>
      </c>
      <c r="CB56" s="1">
        <v>73</v>
      </c>
      <c r="CC56" s="5" t="s">
        <v>977</v>
      </c>
      <c r="CD56" s="5" t="s">
        <v>978</v>
      </c>
    </row>
    <row r="57" spans="1:82">
      <c r="A57" s="1">
        <v>56</v>
      </c>
      <c r="B57" s="1" t="s">
        <v>172</v>
      </c>
      <c r="C57" s="1" t="s">
        <v>979</v>
      </c>
      <c r="D57" s="28" t="s">
        <v>980</v>
      </c>
      <c r="E57" s="1" t="s">
        <v>85</v>
      </c>
      <c r="F57" s="1">
        <v>5.0999999999999996</v>
      </c>
      <c r="G57" s="1" t="s">
        <v>86</v>
      </c>
      <c r="H57" s="1" t="s">
        <v>150</v>
      </c>
      <c r="I57" s="1">
        <v>1</v>
      </c>
      <c r="J57" s="1" t="s">
        <v>200</v>
      </c>
      <c r="K57" s="1" t="s">
        <v>107</v>
      </c>
      <c r="L57" s="1" t="s">
        <v>373</v>
      </c>
      <c r="M57" s="1" t="s">
        <v>981</v>
      </c>
      <c r="N57" s="1" t="s">
        <v>982</v>
      </c>
      <c r="O57" s="1" t="s">
        <v>983</v>
      </c>
      <c r="P57" s="3">
        <v>13999</v>
      </c>
      <c r="Q57" s="7" t="s">
        <v>984</v>
      </c>
      <c r="R57" s="1" t="s">
        <v>985</v>
      </c>
      <c r="S57" s="1" t="s">
        <v>157</v>
      </c>
      <c r="T57" s="1" t="s">
        <v>986</v>
      </c>
      <c r="U57" s="1" t="s">
        <v>98</v>
      </c>
      <c r="V57" s="1" t="s">
        <v>102</v>
      </c>
      <c r="W57" s="1" t="s">
        <v>184</v>
      </c>
      <c r="X57" s="1">
        <v>13</v>
      </c>
      <c r="Y57" s="1" t="s">
        <v>362</v>
      </c>
      <c r="Z57" s="1">
        <v>5</v>
      </c>
      <c r="AA57" s="8" t="s">
        <v>161</v>
      </c>
      <c r="AB57" s="1" t="s">
        <v>162</v>
      </c>
      <c r="AC57" s="1">
        <v>30</v>
      </c>
      <c r="AD57" s="1" t="s">
        <v>135</v>
      </c>
      <c r="AE57" s="1">
        <v>3.5</v>
      </c>
      <c r="AF57" s="1" t="s">
        <v>987</v>
      </c>
      <c r="AG57" s="1" t="s">
        <v>137</v>
      </c>
      <c r="AH57" s="20" t="s">
        <v>138</v>
      </c>
      <c r="AI57" s="20">
        <v>150</v>
      </c>
      <c r="AJ57" s="1">
        <v>156.80000000000001</v>
      </c>
      <c r="AK57" s="1">
        <v>78.099999999999994</v>
      </c>
      <c r="AL57" s="1">
        <v>8.6999999999999993</v>
      </c>
      <c r="AM57" s="1" t="s">
        <v>135</v>
      </c>
      <c r="AN57" s="1" t="s">
        <v>495</v>
      </c>
      <c r="AO57" s="1" t="s">
        <v>189</v>
      </c>
      <c r="AP57" s="1" t="s">
        <v>211</v>
      </c>
      <c r="AQ57" s="1">
        <v>401</v>
      </c>
      <c r="AR57" s="1">
        <v>5.5</v>
      </c>
      <c r="AS57" s="24" t="s">
        <v>108</v>
      </c>
      <c r="AT57" s="1" t="s">
        <v>109</v>
      </c>
      <c r="AU57" s="1" t="s">
        <v>988</v>
      </c>
      <c r="AV57" s="1" t="s">
        <v>166</v>
      </c>
      <c r="AW57" s="1" t="s">
        <v>141</v>
      </c>
      <c r="AX57" s="1">
        <v>337</v>
      </c>
      <c r="AY57" s="1">
        <v>9</v>
      </c>
      <c r="AZ57" s="1" t="s">
        <v>89</v>
      </c>
      <c r="BA57" s="1" t="s">
        <v>135</v>
      </c>
      <c r="BB57" s="1" t="s">
        <v>113</v>
      </c>
      <c r="BC57" s="1">
        <v>3000</v>
      </c>
      <c r="BD57" s="1" t="s">
        <v>137</v>
      </c>
      <c r="BE57" s="1">
        <v>64</v>
      </c>
      <c r="BF57" s="1">
        <v>4</v>
      </c>
      <c r="BG57" s="1">
        <v>16</v>
      </c>
      <c r="BH57" s="4" t="s">
        <v>677</v>
      </c>
      <c r="BI57" s="4">
        <v>28</v>
      </c>
      <c r="BJ57" s="4" t="s">
        <v>989</v>
      </c>
      <c r="BK57" s="4">
        <v>14</v>
      </c>
      <c r="BL57" s="1">
        <v>2</v>
      </c>
      <c r="BM57" s="1" t="s">
        <v>324</v>
      </c>
      <c r="BN57" s="1">
        <v>108</v>
      </c>
      <c r="BO57" s="1">
        <v>106.8</v>
      </c>
      <c r="BP57" s="1">
        <v>84</v>
      </c>
      <c r="BQ57" s="1">
        <v>105.6</v>
      </c>
      <c r="BR57" s="3">
        <f t="shared" si="1"/>
        <v>101.1</v>
      </c>
      <c r="BS57" s="7" t="s">
        <v>990</v>
      </c>
      <c r="BT57" s="1">
        <v>3.8</v>
      </c>
      <c r="BU57" s="1">
        <v>2</v>
      </c>
      <c r="BV57" s="1">
        <v>4.3</v>
      </c>
      <c r="BW57" s="1">
        <v>6</v>
      </c>
      <c r="BX57" s="1">
        <v>4.1749999999999998</v>
      </c>
      <c r="BY57" s="1">
        <v>4</v>
      </c>
      <c r="BZ57" s="1">
        <v>138</v>
      </c>
      <c r="CA57" s="1">
        <v>25</v>
      </c>
      <c r="CB57" s="1">
        <v>0</v>
      </c>
      <c r="CC57" s="5" t="s">
        <v>991</v>
      </c>
      <c r="CD57" s="5" t="s">
        <v>992</v>
      </c>
    </row>
    <row r="58" spans="1:82">
      <c r="A58" s="1">
        <v>57</v>
      </c>
      <c r="B58" s="1" t="s">
        <v>283</v>
      </c>
      <c r="C58" s="1" t="s">
        <v>993</v>
      </c>
      <c r="D58" s="16" t="s">
        <v>994</v>
      </c>
      <c r="E58" s="1" t="s">
        <v>85</v>
      </c>
      <c r="F58" s="1">
        <v>6</v>
      </c>
      <c r="G58" s="1" t="s">
        <v>933</v>
      </c>
      <c r="H58" s="1" t="s">
        <v>934</v>
      </c>
      <c r="I58" s="1">
        <v>1</v>
      </c>
      <c r="J58" s="1" t="s">
        <v>995</v>
      </c>
      <c r="K58" s="1" t="s">
        <v>107</v>
      </c>
      <c r="L58" s="1" t="s">
        <v>176</v>
      </c>
      <c r="M58" s="1" t="s">
        <v>996</v>
      </c>
      <c r="N58" s="1" t="s">
        <v>997</v>
      </c>
      <c r="O58" s="1" t="s">
        <v>998</v>
      </c>
      <c r="P58" s="3">
        <v>14249</v>
      </c>
      <c r="Q58" s="7" t="s">
        <v>999</v>
      </c>
      <c r="R58" s="1" t="s">
        <v>1000</v>
      </c>
      <c r="S58" s="1" t="s">
        <v>432</v>
      </c>
      <c r="T58" s="1" t="s">
        <v>970</v>
      </c>
      <c r="U58" s="1" t="s">
        <v>277</v>
      </c>
      <c r="V58" s="1" t="s">
        <v>102</v>
      </c>
      <c r="W58" s="1" t="s">
        <v>296</v>
      </c>
      <c r="X58" s="1">
        <v>13</v>
      </c>
      <c r="Y58" s="1" t="s">
        <v>362</v>
      </c>
      <c r="Z58" s="1">
        <v>5</v>
      </c>
      <c r="AA58" s="8" t="s">
        <v>161</v>
      </c>
      <c r="AB58" s="1" t="s">
        <v>162</v>
      </c>
      <c r="AC58" s="1">
        <v>30</v>
      </c>
      <c r="AD58" s="1" t="s">
        <v>135</v>
      </c>
      <c r="AE58" s="1">
        <v>3.5</v>
      </c>
      <c r="AF58" s="1" t="s">
        <v>676</v>
      </c>
      <c r="AG58" s="1" t="s">
        <v>137</v>
      </c>
      <c r="AH58" s="1" t="s">
        <v>138</v>
      </c>
      <c r="AI58" s="1">
        <v>170</v>
      </c>
      <c r="AJ58" s="1">
        <v>151.69999999999999</v>
      </c>
      <c r="AK58" s="1">
        <v>76</v>
      </c>
      <c r="AL58" s="1">
        <v>7.8</v>
      </c>
      <c r="AM58" s="1" t="s">
        <v>135</v>
      </c>
      <c r="AN58" s="1" t="s">
        <v>495</v>
      </c>
      <c r="AO58" s="1" t="s">
        <v>300</v>
      </c>
      <c r="AP58" s="1" t="s">
        <v>89</v>
      </c>
      <c r="AQ58" s="1">
        <v>401</v>
      </c>
      <c r="AR58" s="1">
        <v>5.5</v>
      </c>
      <c r="AS58" s="24" t="s">
        <v>108</v>
      </c>
      <c r="AT58" s="1" t="s">
        <v>109</v>
      </c>
      <c r="AU58" s="1" t="s">
        <v>110</v>
      </c>
      <c r="AV58" s="1" t="s">
        <v>166</v>
      </c>
      <c r="AW58" s="1" t="s">
        <v>301</v>
      </c>
      <c r="AX58" s="1">
        <v>354</v>
      </c>
      <c r="AY58" s="1">
        <v>23</v>
      </c>
      <c r="AZ58" s="1" t="s">
        <v>102</v>
      </c>
      <c r="BA58" s="1" t="s">
        <v>107</v>
      </c>
      <c r="BB58" s="1" t="s">
        <v>113</v>
      </c>
      <c r="BC58" s="1">
        <v>3300</v>
      </c>
      <c r="BD58" s="1" t="s">
        <v>137</v>
      </c>
      <c r="BE58" s="1">
        <v>128</v>
      </c>
      <c r="BF58" s="1">
        <v>3</v>
      </c>
      <c r="BG58" s="1">
        <v>16</v>
      </c>
      <c r="BH58" s="4" t="s">
        <v>1001</v>
      </c>
      <c r="BI58" s="4">
        <v>30</v>
      </c>
      <c r="BJ58" s="4" t="s">
        <v>1002</v>
      </c>
      <c r="BK58" s="4">
        <v>72</v>
      </c>
      <c r="BL58" s="1">
        <v>1.6</v>
      </c>
      <c r="BM58" s="1" t="s">
        <v>324</v>
      </c>
      <c r="BN58" s="1">
        <v>110.4</v>
      </c>
      <c r="BO58" s="1">
        <v>105.6</v>
      </c>
      <c r="BP58" s="1">
        <v>98.4</v>
      </c>
      <c r="BQ58" s="1">
        <v>108</v>
      </c>
      <c r="BR58" s="3">
        <f t="shared" si="1"/>
        <v>105.6</v>
      </c>
      <c r="BS58" s="7" t="s">
        <v>1003</v>
      </c>
      <c r="BT58" s="1">
        <v>4.3</v>
      </c>
      <c r="BU58" s="1">
        <v>222</v>
      </c>
      <c r="BV58" s="1">
        <v>4</v>
      </c>
      <c r="BW58" s="1">
        <v>575</v>
      </c>
      <c r="BX58" s="1">
        <v>4.0835633629999997</v>
      </c>
      <c r="BY58" s="1">
        <v>2</v>
      </c>
      <c r="BZ58" s="1">
        <v>1612</v>
      </c>
      <c r="CA58" s="1">
        <v>301</v>
      </c>
      <c r="CB58" s="1">
        <v>301</v>
      </c>
      <c r="CC58" s="5" t="s">
        <v>1004</v>
      </c>
      <c r="CD58" s="5" t="s">
        <v>1005</v>
      </c>
    </row>
    <row r="59" spans="1:82">
      <c r="A59" s="1">
        <v>58</v>
      </c>
      <c r="B59" s="17" t="s">
        <v>1006</v>
      </c>
      <c r="C59" s="1" t="s">
        <v>1007</v>
      </c>
      <c r="D59" s="16" t="s">
        <v>722</v>
      </c>
      <c r="E59" s="1" t="s">
        <v>85</v>
      </c>
      <c r="F59" s="1">
        <v>4.4000000000000004</v>
      </c>
      <c r="G59" s="1" t="s">
        <v>309</v>
      </c>
      <c r="H59" s="1" t="s">
        <v>310</v>
      </c>
      <c r="I59" s="1">
        <v>1</v>
      </c>
      <c r="J59" s="1" t="s">
        <v>1008</v>
      </c>
      <c r="K59" s="1" t="s">
        <v>89</v>
      </c>
      <c r="L59" s="1" t="s">
        <v>176</v>
      </c>
      <c r="M59" s="1" t="s">
        <v>1009</v>
      </c>
      <c r="N59" s="1" t="s">
        <v>1010</v>
      </c>
      <c r="O59" s="1" t="s">
        <v>474</v>
      </c>
      <c r="P59" s="3">
        <v>14300</v>
      </c>
      <c r="Q59" s="7" t="s">
        <v>1011</v>
      </c>
      <c r="R59" s="1" t="s">
        <v>1012</v>
      </c>
      <c r="S59" s="1" t="s">
        <v>1013</v>
      </c>
      <c r="T59" s="1" t="s">
        <v>745</v>
      </c>
      <c r="U59" s="1" t="s">
        <v>1014</v>
      </c>
      <c r="V59" s="1" t="s">
        <v>135</v>
      </c>
      <c r="W59" s="1" t="s">
        <v>159</v>
      </c>
      <c r="X59" s="1">
        <v>13</v>
      </c>
      <c r="Y59" s="1" t="s">
        <v>559</v>
      </c>
      <c r="Z59" s="1">
        <v>5</v>
      </c>
      <c r="AA59" s="8" t="s">
        <v>161</v>
      </c>
      <c r="AB59" s="1" t="s">
        <v>227</v>
      </c>
      <c r="AC59" s="1">
        <v>30</v>
      </c>
      <c r="AD59" s="1" t="s">
        <v>102</v>
      </c>
      <c r="AE59" s="1">
        <v>3.5</v>
      </c>
      <c r="AF59" s="1" t="s">
        <v>320</v>
      </c>
      <c r="AG59" s="1" t="s">
        <v>135</v>
      </c>
      <c r="AH59" s="1" t="s">
        <v>746</v>
      </c>
      <c r="AI59" s="1">
        <v>141</v>
      </c>
      <c r="AJ59" s="19">
        <v>151.30000000000001</v>
      </c>
      <c r="AK59" s="1">
        <v>77.2</v>
      </c>
      <c r="AL59" s="1">
        <v>7.3</v>
      </c>
      <c r="AM59" s="1" t="s">
        <v>102</v>
      </c>
      <c r="AN59" s="1" t="s">
        <v>163</v>
      </c>
      <c r="AO59" s="1" t="s">
        <v>300</v>
      </c>
      <c r="AP59" s="1" t="s">
        <v>572</v>
      </c>
      <c r="AQ59" s="1">
        <v>267</v>
      </c>
      <c r="AR59" s="1">
        <v>5.5</v>
      </c>
      <c r="AS59" s="24" t="s">
        <v>108</v>
      </c>
      <c r="AT59" s="1" t="s">
        <v>109</v>
      </c>
      <c r="AU59" s="1" t="s">
        <v>384</v>
      </c>
      <c r="AV59" s="1" t="s">
        <v>166</v>
      </c>
      <c r="AW59" s="1" t="s">
        <v>301</v>
      </c>
      <c r="AX59" s="1">
        <v>345</v>
      </c>
      <c r="AY59" s="1">
        <v>18</v>
      </c>
      <c r="AZ59" s="1" t="s">
        <v>107</v>
      </c>
      <c r="BA59" s="1" t="s">
        <v>135</v>
      </c>
      <c r="BB59" s="1" t="s">
        <v>113</v>
      </c>
      <c r="BC59" s="1">
        <v>2950</v>
      </c>
      <c r="BD59" s="1" t="s">
        <v>102</v>
      </c>
      <c r="BE59" s="1">
        <v>64</v>
      </c>
      <c r="BF59" s="1">
        <v>2</v>
      </c>
      <c r="BG59" s="1">
        <v>16</v>
      </c>
      <c r="BH59" s="4" t="s">
        <v>454</v>
      </c>
      <c r="BI59" s="4">
        <v>43</v>
      </c>
      <c r="BJ59" s="4" t="s">
        <v>347</v>
      </c>
      <c r="BK59" s="4">
        <v>94</v>
      </c>
      <c r="BL59" s="1">
        <v>1.2</v>
      </c>
      <c r="BM59" s="1" t="s">
        <v>1015</v>
      </c>
      <c r="BN59" s="1">
        <f>1.2* 78</f>
        <v>93.6</v>
      </c>
      <c r="BO59" s="1">
        <f>1.2*79</f>
        <v>94.8</v>
      </c>
      <c r="BP59" s="1">
        <f>1.2*81</f>
        <v>97.2</v>
      </c>
      <c r="BQ59" s="1">
        <f>1.2*81</f>
        <v>97.2</v>
      </c>
      <c r="BR59" s="3">
        <f t="shared" si="1"/>
        <v>95.699999999999989</v>
      </c>
      <c r="BS59" s="7" t="s">
        <v>1016</v>
      </c>
      <c r="BT59" s="1">
        <v>0</v>
      </c>
      <c r="BU59" s="1">
        <v>0</v>
      </c>
      <c r="BV59" s="1">
        <v>0</v>
      </c>
      <c r="BW59" s="1">
        <v>0</v>
      </c>
      <c r="BX59" s="1">
        <v>0</v>
      </c>
      <c r="BY59" s="1">
        <v>2</v>
      </c>
      <c r="BZ59" s="1">
        <v>3</v>
      </c>
      <c r="CA59" s="1">
        <v>0</v>
      </c>
      <c r="CB59" s="1">
        <v>0</v>
      </c>
      <c r="CC59" s="22" t="s">
        <v>1017</v>
      </c>
      <c r="CD59" s="22" t="s">
        <v>1018</v>
      </c>
    </row>
    <row r="60" spans="1:82">
      <c r="A60" s="1">
        <v>59</v>
      </c>
      <c r="B60" s="1" t="s">
        <v>587</v>
      </c>
      <c r="C60" s="1" t="s">
        <v>1019</v>
      </c>
      <c r="D60" s="6" t="str">
        <f>HYPERLINK("http://www.amazon.in/HTC-Desire-820G-Plus-Milkyway/dp/B0122X10WE/ref=sr_1_1?ie=UTF8&amp;qid=1464112200&amp;sr=8-1&amp;keywords=HTC+Mobiles+Desire+820G+Plus+Dual+SIM","http://www.amazon.in/HTC-Desire-820G-Plus-Milkyway/dp/B0122X10WE/ref=sr_1_1?ie=UTF8&amp;qid=1464112200&amp;sr=8-1&amp;keywords=HTC+Mobiles+Desire+820G+Plus+Dual+SIM")</f>
        <v>http://www.amazon.in/HTC-Desire-820G-Plus-Milkyway/dp/B0122X10WE/ref=sr_1_1?ie=UTF8&amp;qid=1464112200&amp;sr=8-1&amp;keywords=HTC+Mobiles+Desire+820G+Plus+Dual+SIM</v>
      </c>
      <c r="E60" s="1" t="s">
        <v>85</v>
      </c>
      <c r="F60" s="1">
        <v>4.4000000000000004</v>
      </c>
      <c r="G60" s="1" t="s">
        <v>309</v>
      </c>
      <c r="H60" s="1" t="s">
        <v>310</v>
      </c>
      <c r="I60" s="1">
        <v>1</v>
      </c>
      <c r="J60" s="1" t="s">
        <v>1020</v>
      </c>
      <c r="K60" s="1" t="s">
        <v>107</v>
      </c>
      <c r="L60" s="1" t="s">
        <v>373</v>
      </c>
      <c r="M60" s="1" t="s">
        <v>1021</v>
      </c>
      <c r="N60" s="1" t="s">
        <v>1022</v>
      </c>
      <c r="O60" s="1" t="s">
        <v>1023</v>
      </c>
      <c r="P60" s="3">
        <v>14614</v>
      </c>
      <c r="Q60" s="7" t="s">
        <v>1024</v>
      </c>
      <c r="R60" s="1" t="s">
        <v>1025</v>
      </c>
      <c r="S60" s="1" t="s">
        <v>1026</v>
      </c>
      <c r="T60" s="1" t="s">
        <v>433</v>
      </c>
      <c r="U60" s="1" t="s">
        <v>98</v>
      </c>
      <c r="V60" s="1" t="s">
        <v>102</v>
      </c>
      <c r="W60" s="1" t="s">
        <v>131</v>
      </c>
      <c r="X60" s="1">
        <v>13</v>
      </c>
      <c r="Y60" s="1" t="s">
        <v>528</v>
      </c>
      <c r="Z60" s="1">
        <v>8</v>
      </c>
      <c r="AA60" s="8" t="s">
        <v>161</v>
      </c>
      <c r="AB60" s="1" t="s">
        <v>162</v>
      </c>
      <c r="AC60" s="1">
        <v>30</v>
      </c>
      <c r="AD60" s="1" t="s">
        <v>135</v>
      </c>
      <c r="AE60" s="1">
        <v>3.5</v>
      </c>
      <c r="AF60" s="1" t="s">
        <v>320</v>
      </c>
      <c r="AG60" s="1" t="s">
        <v>137</v>
      </c>
      <c r="AH60" s="1" t="s">
        <v>420</v>
      </c>
      <c r="AI60" s="1">
        <v>154.5</v>
      </c>
      <c r="AJ60" s="20">
        <v>157.69999999999999</v>
      </c>
      <c r="AK60" s="1">
        <v>78.7</v>
      </c>
      <c r="AL60" s="1">
        <v>7.7</v>
      </c>
      <c r="AM60" s="1" t="s">
        <v>135</v>
      </c>
      <c r="AN60" s="1" t="s">
        <v>163</v>
      </c>
      <c r="AO60" s="1" t="s">
        <v>189</v>
      </c>
      <c r="AP60" s="1" t="s">
        <v>107</v>
      </c>
      <c r="AQ60" s="1">
        <v>267</v>
      </c>
      <c r="AR60" s="19">
        <v>5.5</v>
      </c>
      <c r="AS60" s="1" t="s">
        <v>108</v>
      </c>
      <c r="AT60" s="1" t="s">
        <v>109</v>
      </c>
      <c r="AU60" s="1" t="s">
        <v>515</v>
      </c>
      <c r="AV60" s="1" t="s">
        <v>111</v>
      </c>
      <c r="AW60" s="1" t="s">
        <v>141</v>
      </c>
      <c r="AX60" s="1">
        <v>560</v>
      </c>
      <c r="AY60" s="1">
        <v>12</v>
      </c>
      <c r="AZ60" s="1" t="s">
        <v>89</v>
      </c>
      <c r="BA60" s="1" t="s">
        <v>135</v>
      </c>
      <c r="BB60" s="1" t="s">
        <v>167</v>
      </c>
      <c r="BC60" s="1">
        <v>2600</v>
      </c>
      <c r="BD60" s="1" t="s">
        <v>102</v>
      </c>
      <c r="BE60" s="1">
        <v>32</v>
      </c>
      <c r="BF60" s="1">
        <v>1</v>
      </c>
      <c r="BG60" s="1">
        <v>16</v>
      </c>
      <c r="BH60" s="4" t="s">
        <v>600</v>
      </c>
      <c r="BI60" s="4">
        <v>44</v>
      </c>
      <c r="BJ60" s="4" t="s">
        <v>601</v>
      </c>
      <c r="BK60" s="4">
        <v>79</v>
      </c>
      <c r="BL60" s="1">
        <v>1.7</v>
      </c>
      <c r="BM60" s="1" t="s">
        <v>324</v>
      </c>
      <c r="BN60" s="1">
        <v>70.8</v>
      </c>
      <c r="BO60" s="1">
        <v>97.2</v>
      </c>
      <c r="BP60" s="1">
        <v>104.4</v>
      </c>
      <c r="BQ60" s="1">
        <v>85.2</v>
      </c>
      <c r="BR60" s="3">
        <f t="shared" si="1"/>
        <v>89.399999999999991</v>
      </c>
      <c r="BS60" s="7" t="s">
        <v>1027</v>
      </c>
      <c r="BT60" s="1">
        <v>0</v>
      </c>
      <c r="BU60" s="1">
        <v>0</v>
      </c>
      <c r="BV60" s="1">
        <v>3.3</v>
      </c>
      <c r="BW60" s="1">
        <v>71</v>
      </c>
      <c r="BX60" s="1">
        <v>3.3</v>
      </c>
      <c r="BY60" s="1">
        <v>5</v>
      </c>
      <c r="BZ60" s="1">
        <v>471</v>
      </c>
      <c r="CA60" s="1">
        <v>12</v>
      </c>
      <c r="CB60" s="1">
        <v>0</v>
      </c>
      <c r="CC60" s="13" t="s">
        <v>1028</v>
      </c>
      <c r="CD60" s="13" t="s">
        <v>1029</v>
      </c>
    </row>
    <row r="61" spans="1:82">
      <c r="A61" s="1">
        <v>60</v>
      </c>
      <c r="B61" s="1" t="s">
        <v>1030</v>
      </c>
      <c r="C61" s="1" t="s">
        <v>1031</v>
      </c>
      <c r="D61" s="11" t="s">
        <v>1032</v>
      </c>
      <c r="E61" s="1" t="s">
        <v>85</v>
      </c>
      <c r="F61" s="1">
        <v>4.3</v>
      </c>
      <c r="G61" s="1" t="s">
        <v>217</v>
      </c>
      <c r="H61" s="1" t="s">
        <v>1033</v>
      </c>
      <c r="I61" s="1">
        <v>1</v>
      </c>
      <c r="J61" s="1" t="s">
        <v>1034</v>
      </c>
      <c r="K61" s="1" t="s">
        <v>107</v>
      </c>
      <c r="L61" s="1" t="s">
        <v>444</v>
      </c>
      <c r="M61" s="1" t="s">
        <v>1035</v>
      </c>
      <c r="N61" s="1" t="s">
        <v>1036</v>
      </c>
      <c r="O61" s="1" t="s">
        <v>1037</v>
      </c>
      <c r="P61" s="3">
        <v>14880</v>
      </c>
      <c r="Q61" s="7" t="s">
        <v>1032</v>
      </c>
      <c r="R61" s="1" t="s">
        <v>1038</v>
      </c>
      <c r="S61" s="1" t="s">
        <v>1039</v>
      </c>
      <c r="T61" s="1" t="s">
        <v>1040</v>
      </c>
      <c r="U61" s="1" t="s">
        <v>98</v>
      </c>
      <c r="V61" s="1" t="s">
        <v>102</v>
      </c>
      <c r="W61" s="1" t="s">
        <v>131</v>
      </c>
      <c r="X61" s="1">
        <v>13</v>
      </c>
      <c r="Y61" s="1" t="s">
        <v>1041</v>
      </c>
      <c r="Z61" s="1">
        <v>1.1000000000000001</v>
      </c>
      <c r="AA61" s="8" t="s">
        <v>161</v>
      </c>
      <c r="AB61" s="1" t="s">
        <v>227</v>
      </c>
      <c r="AC61" s="1">
        <v>30</v>
      </c>
      <c r="AD61" s="1" t="s">
        <v>102</v>
      </c>
      <c r="AE61" s="1">
        <v>3.5</v>
      </c>
      <c r="AF61" s="1" t="s">
        <v>716</v>
      </c>
      <c r="AG61" s="1" t="s">
        <v>102</v>
      </c>
      <c r="AH61" s="1" t="s">
        <v>382</v>
      </c>
      <c r="AI61" s="1">
        <v>171.8</v>
      </c>
      <c r="AJ61" s="1">
        <v>165.2</v>
      </c>
      <c r="AK61" s="1">
        <v>83.8</v>
      </c>
      <c r="AL61" s="1">
        <v>7.7</v>
      </c>
      <c r="AM61" s="1" t="s">
        <v>102</v>
      </c>
      <c r="AN61" s="1" t="s">
        <v>163</v>
      </c>
      <c r="AO61" s="1" t="s">
        <v>106</v>
      </c>
      <c r="AP61" s="1" t="s">
        <v>107</v>
      </c>
      <c r="AQ61" s="1">
        <v>245</v>
      </c>
      <c r="AR61" s="20">
        <v>6</v>
      </c>
      <c r="AS61" s="1" t="s">
        <v>108</v>
      </c>
      <c r="AT61" s="1" t="s">
        <v>198</v>
      </c>
      <c r="AU61" s="1" t="s">
        <v>110</v>
      </c>
      <c r="AV61" s="1" t="s">
        <v>111</v>
      </c>
      <c r="AW61" s="1" t="s">
        <v>301</v>
      </c>
      <c r="AX61" s="1">
        <v>1093</v>
      </c>
      <c r="AY61" s="1">
        <v>30</v>
      </c>
      <c r="AZ61" s="1" t="s">
        <v>89</v>
      </c>
      <c r="BA61" s="1" t="s">
        <v>135</v>
      </c>
      <c r="BB61" s="1" t="s">
        <v>113</v>
      </c>
      <c r="BC61" s="1">
        <v>3000</v>
      </c>
      <c r="BD61" s="1" t="s">
        <v>102</v>
      </c>
      <c r="BE61" s="1">
        <v>32</v>
      </c>
      <c r="BF61" s="1">
        <v>1</v>
      </c>
      <c r="BG61" s="1">
        <v>8</v>
      </c>
      <c r="BH61" s="4" t="s">
        <v>1042</v>
      </c>
      <c r="BI61" s="4">
        <v>44</v>
      </c>
      <c r="BJ61" s="4" t="s">
        <v>1043</v>
      </c>
      <c r="BK61" s="4">
        <v>129</v>
      </c>
      <c r="BL61" s="1">
        <v>1.4</v>
      </c>
      <c r="BM61" s="1" t="s">
        <v>116</v>
      </c>
      <c r="BN61" s="1">
        <v>92.4</v>
      </c>
      <c r="BO61" s="1">
        <v>74.400000000000006</v>
      </c>
      <c r="BP61" s="1">
        <v>70.8</v>
      </c>
      <c r="BQ61" s="1">
        <v>85.2</v>
      </c>
      <c r="BR61" s="3">
        <f t="shared" si="1"/>
        <v>80.7</v>
      </c>
      <c r="BS61" s="7" t="s">
        <v>1044</v>
      </c>
      <c r="BT61" s="1">
        <v>0</v>
      </c>
      <c r="BU61" s="1">
        <v>0</v>
      </c>
      <c r="BV61" s="1">
        <v>3.9</v>
      </c>
      <c r="BW61" s="1">
        <v>213</v>
      </c>
      <c r="BX61" s="1">
        <v>3.9</v>
      </c>
      <c r="BY61" s="1">
        <v>8</v>
      </c>
      <c r="BZ61" s="1">
        <v>2090</v>
      </c>
      <c r="CA61" s="1">
        <v>24</v>
      </c>
      <c r="CB61" s="1">
        <v>0</v>
      </c>
      <c r="CC61" s="13" t="s">
        <v>1045</v>
      </c>
      <c r="CD61" s="13" t="s">
        <v>1046</v>
      </c>
    </row>
    <row r="62" spans="1:82">
      <c r="A62" s="1">
        <v>61</v>
      </c>
      <c r="B62" s="1" t="s">
        <v>120</v>
      </c>
      <c r="C62" s="1" t="s">
        <v>1047</v>
      </c>
      <c r="D62" s="11" t="s">
        <v>1048</v>
      </c>
      <c r="E62" s="1" t="s">
        <v>85</v>
      </c>
      <c r="F62" s="1">
        <v>5</v>
      </c>
      <c r="G62" s="1" t="s">
        <v>86</v>
      </c>
      <c r="H62" s="1" t="s">
        <v>87</v>
      </c>
      <c r="I62" s="1">
        <v>1</v>
      </c>
      <c r="J62" s="1" t="s">
        <v>723</v>
      </c>
      <c r="K62" s="1" t="s">
        <v>107</v>
      </c>
      <c r="L62" s="1" t="s">
        <v>373</v>
      </c>
      <c r="M62" s="1" t="s">
        <v>1049</v>
      </c>
      <c r="N62" s="1" t="s">
        <v>1050</v>
      </c>
      <c r="O62" s="1" t="s">
        <v>1051</v>
      </c>
      <c r="P62" s="3">
        <v>14990</v>
      </c>
      <c r="Q62" s="7" t="s">
        <v>1048</v>
      </c>
      <c r="R62" s="1" t="s">
        <v>397</v>
      </c>
      <c r="S62" s="1" t="s">
        <v>1052</v>
      </c>
      <c r="T62" s="1" t="s">
        <v>1053</v>
      </c>
      <c r="U62" s="1" t="s">
        <v>1054</v>
      </c>
      <c r="V62" s="1" t="s">
        <v>102</v>
      </c>
      <c r="W62" s="1" t="s">
        <v>296</v>
      </c>
      <c r="X62" s="1">
        <v>13</v>
      </c>
      <c r="Y62" s="1" t="s">
        <v>381</v>
      </c>
      <c r="Z62" s="1">
        <v>5</v>
      </c>
      <c r="AA62" s="8" t="s">
        <v>161</v>
      </c>
      <c r="AB62" s="1" t="s">
        <v>227</v>
      </c>
      <c r="AC62" s="1">
        <v>30</v>
      </c>
      <c r="AD62" s="1" t="s">
        <v>102</v>
      </c>
      <c r="AE62" s="1">
        <v>3.5</v>
      </c>
      <c r="AF62" s="1" t="s">
        <v>320</v>
      </c>
      <c r="AG62" s="1" t="s">
        <v>102</v>
      </c>
      <c r="AH62" s="1" t="s">
        <v>702</v>
      </c>
      <c r="AI62" s="1">
        <v>229</v>
      </c>
      <c r="AJ62" s="1">
        <v>186.6</v>
      </c>
      <c r="AK62" s="1">
        <v>96.6</v>
      </c>
      <c r="AL62" s="1">
        <v>7.6</v>
      </c>
      <c r="AM62" s="1" t="s">
        <v>102</v>
      </c>
      <c r="AN62" s="1" t="s">
        <v>645</v>
      </c>
      <c r="AO62" s="1" t="s">
        <v>164</v>
      </c>
      <c r="AP62" s="1" t="s">
        <v>89</v>
      </c>
      <c r="AQ62" s="1">
        <v>324</v>
      </c>
      <c r="AR62" s="1">
        <v>6.8</v>
      </c>
      <c r="AS62" s="1" t="s">
        <v>108</v>
      </c>
      <c r="AT62" s="1" t="s">
        <v>198</v>
      </c>
      <c r="AU62" s="1" t="s">
        <v>110</v>
      </c>
      <c r="AV62" s="1" t="s">
        <v>166</v>
      </c>
      <c r="AW62" s="1" t="s">
        <v>301</v>
      </c>
      <c r="AX62" s="1">
        <v>480</v>
      </c>
      <c r="AY62" s="1">
        <v>24</v>
      </c>
      <c r="AZ62" s="1" t="s">
        <v>89</v>
      </c>
      <c r="BA62" s="1" t="s">
        <v>135</v>
      </c>
      <c r="BB62" s="1" t="s">
        <v>167</v>
      </c>
      <c r="BC62" s="1">
        <v>3500</v>
      </c>
      <c r="BD62" s="1" t="s">
        <v>102</v>
      </c>
      <c r="BE62" s="1">
        <v>64</v>
      </c>
      <c r="BF62" s="1">
        <v>2</v>
      </c>
      <c r="BG62" s="1">
        <v>32</v>
      </c>
      <c r="BH62" s="4" t="s">
        <v>531</v>
      </c>
      <c r="BI62" s="4">
        <v>29</v>
      </c>
      <c r="BJ62" s="4" t="s">
        <v>790</v>
      </c>
      <c r="BK62" s="4">
        <v>22</v>
      </c>
      <c r="BL62" s="1">
        <v>1.5</v>
      </c>
      <c r="BM62" s="1" t="s">
        <v>324</v>
      </c>
      <c r="BN62" s="1">
        <v>86.4</v>
      </c>
      <c r="BO62" s="1">
        <v>80.400000000000006</v>
      </c>
      <c r="BP62" s="1">
        <v>78</v>
      </c>
      <c r="BQ62" s="1">
        <v>87.6</v>
      </c>
      <c r="BR62" s="3">
        <f t="shared" si="1"/>
        <v>83.1</v>
      </c>
      <c r="BS62" s="7" t="s">
        <v>1055</v>
      </c>
      <c r="BT62" s="1">
        <v>0</v>
      </c>
      <c r="BU62" s="1">
        <v>0</v>
      </c>
      <c r="BV62" s="1">
        <v>3.8</v>
      </c>
      <c r="BW62" s="1">
        <v>279</v>
      </c>
      <c r="BX62" s="1">
        <v>3.8</v>
      </c>
      <c r="BY62" s="1">
        <v>11</v>
      </c>
      <c r="BZ62" s="1">
        <v>361</v>
      </c>
      <c r="CA62" s="1">
        <v>0</v>
      </c>
      <c r="CB62" s="1">
        <v>0</v>
      </c>
      <c r="CC62" s="13" t="s">
        <v>1056</v>
      </c>
      <c r="CD62" s="13" t="s">
        <v>1057</v>
      </c>
    </row>
    <row r="63" spans="1:82">
      <c r="A63" s="1">
        <v>62</v>
      </c>
      <c r="B63" s="1" t="s">
        <v>1058</v>
      </c>
      <c r="C63" s="1" t="s">
        <v>1059</v>
      </c>
      <c r="D63" s="16" t="str">
        <f>HYPERLINK("http://www.amazon.in/OnePlus-E1003-X-Onyx-16GB/dp/B016UPKCGU/ref=sr_1_5?s=electronics&amp;ie=UTF8&amp;qid=1464088708&amp;sr=1-5&amp;keywords=One+plus+two","http://www.amazon.in/OnePlus-E1003-X-Onyx-16GB/dp/B016UPKCGU/ref=sr_1_5?s=electronics&amp;ie=UTF8&amp;qid=1464088708&amp;sr=1-5&amp;keywords=One+plus+two")</f>
        <v>http://www.amazon.in/OnePlus-E1003-X-Onyx-16GB/dp/B016UPKCGU/ref=sr_1_5?s=electronics&amp;ie=UTF8&amp;qid=1464088708&amp;sr=1-5&amp;keywords=One+plus+two</v>
      </c>
      <c r="E63" s="1" t="s">
        <v>85</v>
      </c>
      <c r="F63" s="1">
        <v>5.0999999999999996</v>
      </c>
      <c r="G63" s="1" t="s">
        <v>86</v>
      </c>
      <c r="H63" s="1" t="s">
        <v>150</v>
      </c>
      <c r="I63" s="1">
        <v>1</v>
      </c>
      <c r="J63" s="1" t="s">
        <v>311</v>
      </c>
      <c r="K63" s="1" t="s">
        <v>107</v>
      </c>
      <c r="L63" s="1" t="s">
        <v>783</v>
      </c>
      <c r="M63" s="1" t="s">
        <v>1060</v>
      </c>
      <c r="N63" s="1" t="s">
        <v>1061</v>
      </c>
      <c r="O63" s="1" t="s">
        <v>860</v>
      </c>
      <c r="P63" s="3">
        <v>14999</v>
      </c>
      <c r="Q63" s="7" t="s">
        <v>1062</v>
      </c>
      <c r="R63" s="1" t="s">
        <v>1063</v>
      </c>
      <c r="S63" s="1" t="s">
        <v>1064</v>
      </c>
      <c r="T63" s="1" t="s">
        <v>1065</v>
      </c>
      <c r="U63" s="1" t="s">
        <v>98</v>
      </c>
      <c r="V63" s="1" t="s">
        <v>102</v>
      </c>
      <c r="W63" s="1" t="s">
        <v>296</v>
      </c>
      <c r="X63" s="1">
        <v>13</v>
      </c>
      <c r="Y63" s="1" t="s">
        <v>1066</v>
      </c>
      <c r="Z63" s="1">
        <v>8</v>
      </c>
      <c r="AA63" s="8" t="s">
        <v>161</v>
      </c>
      <c r="AB63" s="1" t="s">
        <v>162</v>
      </c>
      <c r="AC63" s="1">
        <v>30</v>
      </c>
      <c r="AD63" s="1" t="s">
        <v>102</v>
      </c>
      <c r="AE63" s="1">
        <v>3.5</v>
      </c>
      <c r="AF63" s="1" t="s">
        <v>320</v>
      </c>
      <c r="AG63" s="1" t="s">
        <v>102</v>
      </c>
      <c r="AH63" s="1" t="s">
        <v>138</v>
      </c>
      <c r="AI63" s="1">
        <v>160</v>
      </c>
      <c r="AJ63" s="1">
        <v>140</v>
      </c>
      <c r="AK63" s="1">
        <v>69</v>
      </c>
      <c r="AL63" s="1">
        <v>6.9</v>
      </c>
      <c r="AM63" s="1" t="s">
        <v>135</v>
      </c>
      <c r="AN63" s="1" t="s">
        <v>495</v>
      </c>
      <c r="AO63" s="1" t="s">
        <v>513</v>
      </c>
      <c r="AP63" s="19" t="s">
        <v>211</v>
      </c>
      <c r="AQ63" s="1">
        <v>441</v>
      </c>
      <c r="AR63" s="29">
        <v>5</v>
      </c>
      <c r="AS63" s="30" t="s">
        <v>278</v>
      </c>
      <c r="AT63" s="1" t="s">
        <v>109</v>
      </c>
      <c r="AU63" s="1" t="s">
        <v>515</v>
      </c>
      <c r="AV63" s="1" t="s">
        <v>166</v>
      </c>
      <c r="AW63" s="1" t="s">
        <v>345</v>
      </c>
      <c r="AX63" s="1">
        <v>200</v>
      </c>
      <c r="AY63" s="1">
        <v>24</v>
      </c>
      <c r="AZ63" s="1" t="s">
        <v>89</v>
      </c>
      <c r="BA63" s="1" t="s">
        <v>135</v>
      </c>
      <c r="BB63" s="1" t="s">
        <v>167</v>
      </c>
      <c r="BC63" s="1">
        <v>2525</v>
      </c>
      <c r="BD63" s="1" t="s">
        <v>99</v>
      </c>
      <c r="BE63" s="1">
        <v>0</v>
      </c>
      <c r="BF63" s="1">
        <v>3</v>
      </c>
      <c r="BG63" s="1">
        <v>16</v>
      </c>
      <c r="BH63" s="4" t="s">
        <v>1067</v>
      </c>
      <c r="BI63" s="4">
        <v>16</v>
      </c>
      <c r="BJ63" s="4" t="s">
        <v>1068</v>
      </c>
      <c r="BK63" s="4">
        <v>15</v>
      </c>
      <c r="BL63" s="1">
        <v>2.2999999999999998</v>
      </c>
      <c r="BM63" s="1" t="s">
        <v>116</v>
      </c>
      <c r="BN63" s="1">
        <v>112.8</v>
      </c>
      <c r="BO63" s="1">
        <v>108</v>
      </c>
      <c r="BP63" s="1">
        <v>97.2</v>
      </c>
      <c r="BQ63" s="1">
        <v>70.8</v>
      </c>
      <c r="BR63" s="3">
        <f t="shared" si="1"/>
        <v>97.2</v>
      </c>
      <c r="BS63" s="7" t="s">
        <v>1069</v>
      </c>
      <c r="BT63" s="1">
        <v>0</v>
      </c>
      <c r="BU63" s="1">
        <v>0</v>
      </c>
      <c r="BV63" s="1">
        <v>4</v>
      </c>
      <c r="BW63" s="1">
        <v>8744</v>
      </c>
      <c r="BX63" s="1">
        <v>4</v>
      </c>
      <c r="BY63" s="1">
        <v>12</v>
      </c>
      <c r="BZ63" s="1">
        <v>1527</v>
      </c>
      <c r="CA63" s="1">
        <v>175</v>
      </c>
      <c r="CB63" s="1">
        <v>175</v>
      </c>
      <c r="CC63" s="31" t="s">
        <v>1070</v>
      </c>
      <c r="CD63" s="31" t="s">
        <v>1071</v>
      </c>
    </row>
    <row r="64" spans="1:82">
      <c r="A64" s="1">
        <v>63</v>
      </c>
      <c r="B64" s="1" t="s">
        <v>328</v>
      </c>
      <c r="C64" s="1" t="s">
        <v>1072</v>
      </c>
      <c r="D64" s="6" t="s">
        <v>1073</v>
      </c>
      <c r="E64" s="1" t="s">
        <v>85</v>
      </c>
      <c r="F64" s="1">
        <v>4.4000000000000004</v>
      </c>
      <c r="G64" s="1" t="s">
        <v>309</v>
      </c>
      <c r="H64" s="1" t="s">
        <v>310</v>
      </c>
      <c r="I64" s="1">
        <v>1</v>
      </c>
      <c r="J64" s="1" t="s">
        <v>1074</v>
      </c>
      <c r="K64" s="1" t="s">
        <v>107</v>
      </c>
      <c r="L64" s="1" t="s">
        <v>1075</v>
      </c>
      <c r="M64" s="1" t="s">
        <v>1076</v>
      </c>
      <c r="N64" s="1" t="s">
        <v>1077</v>
      </c>
      <c r="O64" s="1" t="s">
        <v>1078</v>
      </c>
      <c r="P64" s="3">
        <v>14999</v>
      </c>
      <c r="Q64" s="7" t="s">
        <v>1079</v>
      </c>
      <c r="R64" s="1" t="s">
        <v>1080</v>
      </c>
      <c r="S64" s="1" t="s">
        <v>129</v>
      </c>
      <c r="T64" s="1" t="s">
        <v>1081</v>
      </c>
      <c r="U64" s="1" t="s">
        <v>98</v>
      </c>
      <c r="V64" s="1" t="s">
        <v>102</v>
      </c>
      <c r="W64" s="1" t="s">
        <v>1082</v>
      </c>
      <c r="X64" s="1">
        <v>13</v>
      </c>
      <c r="Y64" s="1" t="s">
        <v>1083</v>
      </c>
      <c r="Z64" s="1">
        <v>8</v>
      </c>
      <c r="AA64" s="8" t="s">
        <v>807</v>
      </c>
      <c r="AB64" s="1" t="s">
        <v>227</v>
      </c>
      <c r="AC64" s="1">
        <v>30</v>
      </c>
      <c r="AD64" s="1" t="s">
        <v>135</v>
      </c>
      <c r="AE64" s="1">
        <v>3.5</v>
      </c>
      <c r="AF64" s="1" t="s">
        <v>320</v>
      </c>
      <c r="AG64" s="1" t="s">
        <v>137</v>
      </c>
      <c r="AH64" s="1" t="s">
        <v>702</v>
      </c>
      <c r="AI64" s="1">
        <v>149</v>
      </c>
      <c r="AJ64" s="1">
        <v>139.19999999999999</v>
      </c>
      <c r="AK64" s="1">
        <v>68.5</v>
      </c>
      <c r="AL64" s="1">
        <v>8.9</v>
      </c>
      <c r="AM64" s="1" t="s">
        <v>135</v>
      </c>
      <c r="AN64" s="1" t="s">
        <v>645</v>
      </c>
      <c r="AO64" s="1" t="s">
        <v>189</v>
      </c>
      <c r="AP64" s="1" t="s">
        <v>107</v>
      </c>
      <c r="AQ64" s="1">
        <v>441</v>
      </c>
      <c r="AR64" s="1">
        <v>5</v>
      </c>
      <c r="AS64" s="1" t="s">
        <v>108</v>
      </c>
      <c r="AT64" s="1" t="s">
        <v>514</v>
      </c>
      <c r="AU64" s="1" t="s">
        <v>110</v>
      </c>
      <c r="AV64" s="1" t="s">
        <v>166</v>
      </c>
      <c r="AW64" s="1" t="s">
        <v>345</v>
      </c>
      <c r="AX64" s="1">
        <v>280</v>
      </c>
      <c r="AY64" s="1">
        <v>18</v>
      </c>
      <c r="AZ64" s="1" t="s">
        <v>89</v>
      </c>
      <c r="BA64" s="1" t="s">
        <v>135</v>
      </c>
      <c r="BB64" s="1" t="s">
        <v>113</v>
      </c>
      <c r="BC64" s="1">
        <v>3080</v>
      </c>
      <c r="BD64" s="1" t="s">
        <v>89</v>
      </c>
      <c r="BE64" s="1">
        <v>0</v>
      </c>
      <c r="BF64" s="1">
        <v>3</v>
      </c>
      <c r="BG64" s="1">
        <v>16</v>
      </c>
      <c r="BH64" s="4" t="s">
        <v>1067</v>
      </c>
      <c r="BI64" s="4">
        <v>16</v>
      </c>
      <c r="BJ64" s="4" t="s">
        <v>1068</v>
      </c>
      <c r="BK64" s="4">
        <v>15</v>
      </c>
      <c r="BL64" s="1">
        <v>2.5</v>
      </c>
      <c r="BM64" s="1" t="s">
        <v>116</v>
      </c>
      <c r="BN64" s="1">
        <v>79.2</v>
      </c>
      <c r="BO64" s="1">
        <v>103.2</v>
      </c>
      <c r="BP64" s="1">
        <v>106.8</v>
      </c>
      <c r="BQ64" s="1">
        <v>92.4</v>
      </c>
      <c r="BR64" s="3">
        <f t="shared" si="1"/>
        <v>95.4</v>
      </c>
      <c r="BS64" s="7" t="s">
        <v>1084</v>
      </c>
      <c r="BT64" s="1">
        <v>3.8</v>
      </c>
      <c r="BU64" s="1">
        <v>4049</v>
      </c>
      <c r="BV64" s="1">
        <v>3.9</v>
      </c>
      <c r="BW64" s="1">
        <v>1166</v>
      </c>
      <c r="BX64" s="1">
        <v>3.822358581</v>
      </c>
      <c r="BY64" s="1">
        <v>6</v>
      </c>
      <c r="BZ64" s="1">
        <v>2388</v>
      </c>
      <c r="CA64" s="1">
        <v>33</v>
      </c>
      <c r="CB64" s="1">
        <v>33</v>
      </c>
      <c r="CC64" s="5" t="s">
        <v>1085</v>
      </c>
      <c r="CD64" s="5" t="s">
        <v>1086</v>
      </c>
    </row>
    <row r="65" spans="1:82">
      <c r="A65" s="1">
        <v>64</v>
      </c>
      <c r="B65" s="1" t="s">
        <v>1087</v>
      </c>
      <c r="C65" s="1" t="s">
        <v>1088</v>
      </c>
      <c r="D65" s="16" t="str">
        <f>HYPERLINK("http://www.flipkart.com/moto-x-2nd-generation/p/itme7yb9cj9ghfvg?pid=MOBDZ3FVVZT38WQH&amp;&amp;storageSelected=true&amp;otracker=pp_mobile_storage","http://www.flipkart.com/moto-x-2nd-generation/p/itme7yb9cj9ghfvg?pid=MOBDZ3FVVZT38WQH&amp;&amp;storageSelected=true&amp;otracker=pp_mobile_storage")</f>
        <v>http://www.flipkart.com/moto-x-2nd-generation/p/itme7yb9cj9ghfvg?pid=MOBDZ3FVVZT38WQH&amp;&amp;storageSelected=true&amp;otracker=pp_mobile_storage</v>
      </c>
      <c r="E65" s="1" t="s">
        <v>85</v>
      </c>
      <c r="F65" s="1">
        <v>4.4000000000000004</v>
      </c>
      <c r="G65" s="1" t="s">
        <v>309</v>
      </c>
      <c r="H65" s="1" t="s">
        <v>310</v>
      </c>
      <c r="I65" s="1">
        <v>1</v>
      </c>
      <c r="J65" s="1" t="s">
        <v>1089</v>
      </c>
      <c r="K65" s="1" t="s">
        <v>1090</v>
      </c>
      <c r="L65" s="1" t="s">
        <v>1091</v>
      </c>
      <c r="M65" s="1" t="s">
        <v>1092</v>
      </c>
      <c r="N65" s="1" t="s">
        <v>1093</v>
      </c>
      <c r="O65" s="1" t="s">
        <v>1094</v>
      </c>
      <c r="P65" s="3">
        <v>14999</v>
      </c>
      <c r="Q65" s="7" t="s">
        <v>1095</v>
      </c>
      <c r="R65" s="1" t="s">
        <v>1096</v>
      </c>
      <c r="S65" s="1" t="s">
        <v>129</v>
      </c>
      <c r="T65" s="1" t="s">
        <v>1097</v>
      </c>
      <c r="U65" s="1" t="s">
        <v>277</v>
      </c>
      <c r="V65" s="1" t="s">
        <v>102</v>
      </c>
      <c r="W65" s="1" t="s">
        <v>926</v>
      </c>
      <c r="X65" s="1">
        <v>13</v>
      </c>
      <c r="Y65" s="1" t="s">
        <v>1098</v>
      </c>
      <c r="Z65" s="1">
        <v>13</v>
      </c>
      <c r="AA65" s="8" t="s">
        <v>807</v>
      </c>
      <c r="AB65" s="1" t="s">
        <v>808</v>
      </c>
      <c r="AC65" s="1">
        <v>30</v>
      </c>
      <c r="AD65" s="1" t="s">
        <v>135</v>
      </c>
      <c r="AE65" s="1">
        <v>3.5</v>
      </c>
      <c r="AF65" s="1" t="s">
        <v>1099</v>
      </c>
      <c r="AG65" s="1" t="s">
        <v>107</v>
      </c>
      <c r="AH65" s="1" t="s">
        <v>702</v>
      </c>
      <c r="AI65" s="1">
        <v>144</v>
      </c>
      <c r="AJ65" s="1">
        <v>140.80000000000001</v>
      </c>
      <c r="AK65" s="1">
        <v>72.400000000000006</v>
      </c>
      <c r="AL65" s="1">
        <v>10</v>
      </c>
      <c r="AM65" s="1" t="s">
        <v>135</v>
      </c>
      <c r="AN65" s="1" t="s">
        <v>495</v>
      </c>
      <c r="AO65" s="1" t="s">
        <v>1100</v>
      </c>
      <c r="AP65" s="1" t="s">
        <v>211</v>
      </c>
      <c r="AQ65" s="1">
        <v>424</v>
      </c>
      <c r="AR65" s="1">
        <v>5.2</v>
      </c>
      <c r="AS65" s="1" t="s">
        <v>108</v>
      </c>
      <c r="AT65" s="1" t="s">
        <v>514</v>
      </c>
      <c r="AU65" s="1" t="s">
        <v>384</v>
      </c>
      <c r="AV65" s="1" t="s">
        <v>166</v>
      </c>
      <c r="AW65" s="1" t="s">
        <v>301</v>
      </c>
      <c r="AX65" s="1">
        <v>250</v>
      </c>
      <c r="AY65" s="1">
        <v>24</v>
      </c>
      <c r="AZ65" s="1" t="s">
        <v>89</v>
      </c>
      <c r="BA65" s="1" t="s">
        <v>135</v>
      </c>
      <c r="BB65" s="1" t="s">
        <v>113</v>
      </c>
      <c r="BC65" s="1">
        <v>2300</v>
      </c>
      <c r="BD65" s="1" t="s">
        <v>99</v>
      </c>
      <c r="BE65" s="1">
        <v>0</v>
      </c>
      <c r="BF65" s="1">
        <v>2</v>
      </c>
      <c r="BG65" s="1">
        <v>16</v>
      </c>
      <c r="BH65" s="4" t="s">
        <v>1101</v>
      </c>
      <c r="BI65" s="4">
        <v>16</v>
      </c>
      <c r="BJ65" s="4" t="s">
        <v>1102</v>
      </c>
      <c r="BK65" s="4">
        <v>15</v>
      </c>
      <c r="BL65" s="1">
        <v>2.5</v>
      </c>
      <c r="BM65" s="1" t="s">
        <v>116</v>
      </c>
      <c r="BN65" s="1">
        <v>92.4</v>
      </c>
      <c r="BO65" s="1">
        <v>93.6</v>
      </c>
      <c r="BP65" s="1">
        <v>76.8</v>
      </c>
      <c r="BQ65" s="1">
        <v>75.599999999999994</v>
      </c>
      <c r="BR65" s="3">
        <f t="shared" si="1"/>
        <v>84.6</v>
      </c>
      <c r="BS65" s="7" t="s">
        <v>1103</v>
      </c>
      <c r="BT65" s="1">
        <v>4.0999999999999996</v>
      </c>
      <c r="BU65" s="1">
        <v>1689</v>
      </c>
      <c r="BV65" s="1">
        <v>0</v>
      </c>
      <c r="BW65" s="1">
        <v>0</v>
      </c>
      <c r="BX65" s="1">
        <v>4.0999999999999996</v>
      </c>
      <c r="BY65" s="1">
        <v>3</v>
      </c>
      <c r="BZ65" s="1">
        <v>1134</v>
      </c>
      <c r="CA65" s="1">
        <v>188</v>
      </c>
      <c r="CB65" s="1">
        <v>188</v>
      </c>
      <c r="CC65" s="5" t="s">
        <v>1104</v>
      </c>
      <c r="CD65" s="5" t="s">
        <v>1105</v>
      </c>
    </row>
    <row r="66" spans="1:82">
      <c r="A66" s="1">
        <v>65</v>
      </c>
      <c r="B66" s="17" t="s">
        <v>120</v>
      </c>
      <c r="C66" s="1" t="s">
        <v>1106</v>
      </c>
      <c r="D66" s="16" t="str">
        <f>HYPERLINK("http://www.amazon.in/OPPO-Digital-F1-Oppo-Golden/dp/B01BD8G3W6/?_encoding=UTF8&amp;camp=3626&amp;creative=24790&amp;linkCode=ur2&amp;tag=www91mobilesdtbx-21&amp;ascsubtag=813383631|detail-box|27349|553|G!-T!1464088621","http://www.amazon.in/OPPO-Digital-F1-Oppo-Golden/dp/B01BD8G3W6/?_encoding=UTF8&amp;camp=3626&amp;creative=24790&amp;linkCode=ur2&amp;tag=www91mobilesdtbx-21&amp;ascsubtag=813383631|detail-box|27349|553|G!-T!1464088621")</f>
        <v>http://www.amazon.in/OPPO-Digital-F1-Oppo-Golden/dp/B01BD8G3W6/?_encoding=UTF8&amp;camp=3626&amp;creative=24790&amp;linkCode=ur2&amp;tag=www91mobilesdtbx-21&amp;ascsubtag=813383631|detail-box|27349|553|G!-T!1464088621</v>
      </c>
      <c r="E66" s="1" t="s">
        <v>85</v>
      </c>
      <c r="F66" s="1">
        <v>5.0999999999999996</v>
      </c>
      <c r="G66" s="1" t="s">
        <v>86</v>
      </c>
      <c r="H66" s="1" t="s">
        <v>150</v>
      </c>
      <c r="I66" s="1">
        <v>1</v>
      </c>
      <c r="J66" s="1" t="s">
        <v>1107</v>
      </c>
      <c r="K66" s="1" t="s">
        <v>89</v>
      </c>
      <c r="L66" s="1" t="s">
        <v>1108</v>
      </c>
      <c r="M66" s="1" t="s">
        <v>1109</v>
      </c>
      <c r="N66" s="1" t="s">
        <v>1110</v>
      </c>
      <c r="O66" s="1" t="s">
        <v>834</v>
      </c>
      <c r="P66" s="3">
        <v>15689</v>
      </c>
      <c r="Q66" s="7" t="s">
        <v>1111</v>
      </c>
      <c r="R66" s="1" t="s">
        <v>1112</v>
      </c>
      <c r="S66" s="1" t="s">
        <v>1113</v>
      </c>
      <c r="T66" s="1" t="s">
        <v>380</v>
      </c>
      <c r="U66" s="1" t="s">
        <v>1114</v>
      </c>
      <c r="V66" s="1" t="s">
        <v>102</v>
      </c>
      <c r="W66" s="1" t="s">
        <v>296</v>
      </c>
      <c r="X66" s="1">
        <v>13</v>
      </c>
      <c r="Y66" s="1" t="s">
        <v>1115</v>
      </c>
      <c r="Z66" s="1">
        <v>8</v>
      </c>
      <c r="AA66" s="8" t="s">
        <v>161</v>
      </c>
      <c r="AB66" s="1" t="s">
        <v>1116</v>
      </c>
      <c r="AC66" s="1">
        <v>30</v>
      </c>
      <c r="AD66" s="1" t="s">
        <v>102</v>
      </c>
      <c r="AE66" s="1">
        <v>3.5</v>
      </c>
      <c r="AF66" s="1" t="s">
        <v>987</v>
      </c>
      <c r="AG66" s="1" t="s">
        <v>89</v>
      </c>
      <c r="AH66" s="1" t="s">
        <v>1117</v>
      </c>
      <c r="AI66" s="1">
        <v>175</v>
      </c>
      <c r="AJ66" s="1">
        <v>155.69999999999999</v>
      </c>
      <c r="AK66" s="1">
        <v>77.3</v>
      </c>
      <c r="AL66" s="1">
        <v>8.9</v>
      </c>
      <c r="AM66" s="1" t="s">
        <v>102</v>
      </c>
      <c r="AN66" s="1" t="s">
        <v>495</v>
      </c>
      <c r="AO66" s="1" t="s">
        <v>1118</v>
      </c>
      <c r="AP66" s="1" t="s">
        <v>1119</v>
      </c>
      <c r="AQ66" s="1">
        <v>401</v>
      </c>
      <c r="AR66" s="1">
        <v>5.5</v>
      </c>
      <c r="AS66" s="1" t="s">
        <v>1120</v>
      </c>
      <c r="AT66" s="1" t="s">
        <v>498</v>
      </c>
      <c r="AU66" s="1" t="s">
        <v>384</v>
      </c>
      <c r="AV66" s="1" t="s">
        <v>166</v>
      </c>
      <c r="AW66" s="1" t="s">
        <v>301</v>
      </c>
      <c r="AX66" s="1">
        <v>840</v>
      </c>
      <c r="AY66" s="1">
        <v>48</v>
      </c>
      <c r="AZ66" s="1" t="s">
        <v>89</v>
      </c>
      <c r="BA66" s="1" t="s">
        <v>102</v>
      </c>
      <c r="BB66" s="1" t="s">
        <v>167</v>
      </c>
      <c r="BC66" s="1">
        <v>4100</v>
      </c>
      <c r="BD66" s="1" t="s">
        <v>1121</v>
      </c>
      <c r="BE66" s="1">
        <v>0</v>
      </c>
      <c r="BF66" s="1">
        <v>3</v>
      </c>
      <c r="BG66" s="1">
        <v>64</v>
      </c>
      <c r="BH66" s="4" t="s">
        <v>1122</v>
      </c>
      <c r="BI66" s="4">
        <v>16</v>
      </c>
      <c r="BJ66" s="21" t="s">
        <v>1068</v>
      </c>
      <c r="BK66" s="4">
        <v>15</v>
      </c>
      <c r="BL66" s="1">
        <v>2.5</v>
      </c>
      <c r="BM66" s="1" t="s">
        <v>116</v>
      </c>
      <c r="BN66" s="1">
        <f>1.2*96</f>
        <v>115.19999999999999</v>
      </c>
      <c r="BO66" s="1">
        <f>1.2*88</f>
        <v>105.6</v>
      </c>
      <c r="BP66" s="1">
        <f>1.2*86</f>
        <v>103.2</v>
      </c>
      <c r="BQ66" s="1">
        <f>1.2*90</f>
        <v>108</v>
      </c>
      <c r="BR66" s="3">
        <f t="shared" si="1"/>
        <v>108</v>
      </c>
      <c r="BS66" s="7" t="s">
        <v>1123</v>
      </c>
      <c r="BT66" s="1">
        <v>0</v>
      </c>
      <c r="BU66" s="1">
        <v>0</v>
      </c>
      <c r="BV66" s="1">
        <v>0</v>
      </c>
      <c r="BW66" s="1">
        <v>0</v>
      </c>
      <c r="BX66" s="1">
        <v>0</v>
      </c>
      <c r="BY66" s="1">
        <v>11</v>
      </c>
      <c r="BZ66" s="1">
        <v>841</v>
      </c>
      <c r="CA66" s="1">
        <v>6</v>
      </c>
      <c r="CB66" s="1">
        <v>0</v>
      </c>
      <c r="CC66" s="31" t="s">
        <v>1124</v>
      </c>
      <c r="CD66" s="31" t="s">
        <v>1125</v>
      </c>
    </row>
    <row r="67" spans="1:82">
      <c r="A67" s="1">
        <v>66</v>
      </c>
      <c r="B67" s="1" t="s">
        <v>616</v>
      </c>
      <c r="C67" s="1" t="s">
        <v>1126</v>
      </c>
      <c r="D67" s="6" t="s">
        <v>1127</v>
      </c>
      <c r="E67" s="1" t="s">
        <v>85</v>
      </c>
      <c r="F67" s="1">
        <v>5.0999999999999996</v>
      </c>
      <c r="G67" s="1" t="s">
        <v>86</v>
      </c>
      <c r="H67" s="1" t="s">
        <v>150</v>
      </c>
      <c r="I67" s="1">
        <v>1</v>
      </c>
      <c r="J67" s="1" t="s">
        <v>353</v>
      </c>
      <c r="K67" s="1" t="s">
        <v>107</v>
      </c>
      <c r="L67" s="1" t="s">
        <v>373</v>
      </c>
      <c r="M67" s="1" t="s">
        <v>1128</v>
      </c>
      <c r="N67" s="1" t="s">
        <v>1129</v>
      </c>
      <c r="O67" s="1" t="s">
        <v>1130</v>
      </c>
      <c r="P67" s="3">
        <v>15950</v>
      </c>
      <c r="Q67" s="7" t="s">
        <v>1131</v>
      </c>
      <c r="R67" s="1" t="s">
        <v>1132</v>
      </c>
      <c r="S67" s="1" t="s">
        <v>1133</v>
      </c>
      <c r="T67" s="1" t="s">
        <v>1134</v>
      </c>
      <c r="U67" s="1" t="s">
        <v>98</v>
      </c>
      <c r="V67" s="1" t="s">
        <v>102</v>
      </c>
      <c r="W67" s="1" t="s">
        <v>184</v>
      </c>
      <c r="X67" s="1">
        <v>13</v>
      </c>
      <c r="Y67" s="1" t="s">
        <v>801</v>
      </c>
      <c r="Z67" s="1">
        <v>8</v>
      </c>
      <c r="AA67" s="8" t="s">
        <v>161</v>
      </c>
      <c r="AB67" s="1" t="s">
        <v>162</v>
      </c>
      <c r="AC67" s="1">
        <v>30</v>
      </c>
      <c r="AD67" s="1" t="s">
        <v>135</v>
      </c>
      <c r="AE67" s="1">
        <v>3.5</v>
      </c>
      <c r="AF67" s="1" t="s">
        <v>320</v>
      </c>
      <c r="AG67" s="1" t="s">
        <v>89</v>
      </c>
      <c r="AH67" s="1" t="s">
        <v>138</v>
      </c>
      <c r="AI67" s="1">
        <v>134</v>
      </c>
      <c r="AJ67" s="1">
        <v>143.5</v>
      </c>
      <c r="AK67" s="1">
        <v>71</v>
      </c>
      <c r="AL67" s="1">
        <v>7.3</v>
      </c>
      <c r="AM67" s="1" t="s">
        <v>135</v>
      </c>
      <c r="AN67" s="1" t="s">
        <v>495</v>
      </c>
      <c r="AO67" s="1" t="s">
        <v>189</v>
      </c>
      <c r="AP67" s="1" t="s">
        <v>1135</v>
      </c>
      <c r="AQ67" s="1">
        <v>294</v>
      </c>
      <c r="AR67" s="1">
        <v>5</v>
      </c>
      <c r="AS67" s="1" t="s">
        <v>108</v>
      </c>
      <c r="AT67" s="1" t="s">
        <v>109</v>
      </c>
      <c r="AU67" s="1" t="s">
        <v>810</v>
      </c>
      <c r="AV67" s="1" t="s">
        <v>166</v>
      </c>
      <c r="AW67" s="1" t="s">
        <v>141</v>
      </c>
      <c r="AX67" s="1">
        <v>380</v>
      </c>
      <c r="AY67" s="1">
        <v>20</v>
      </c>
      <c r="AZ67" s="1" t="s">
        <v>89</v>
      </c>
      <c r="BA67" s="1" t="s">
        <v>135</v>
      </c>
      <c r="BB67" s="1" t="s">
        <v>113</v>
      </c>
      <c r="BC67" s="1">
        <v>2500</v>
      </c>
      <c r="BD67" s="1" t="s">
        <v>137</v>
      </c>
      <c r="BE67" s="1">
        <v>128</v>
      </c>
      <c r="BF67" s="1">
        <v>3</v>
      </c>
      <c r="BG67" s="1">
        <v>16</v>
      </c>
      <c r="BH67" s="4" t="s">
        <v>531</v>
      </c>
      <c r="BI67" s="4">
        <v>29</v>
      </c>
      <c r="BJ67" s="4" t="s">
        <v>532</v>
      </c>
      <c r="BK67" s="4">
        <v>21</v>
      </c>
      <c r="BL67" s="1">
        <v>1.7</v>
      </c>
      <c r="BM67" s="1" t="s">
        <v>324</v>
      </c>
      <c r="BN67" s="1">
        <v>104.4</v>
      </c>
      <c r="BO67" s="1">
        <v>105.6</v>
      </c>
      <c r="BP67" s="1">
        <v>94.8</v>
      </c>
      <c r="BQ67" s="1">
        <v>84</v>
      </c>
      <c r="BR67" s="3">
        <f t="shared" si="1"/>
        <v>97.2</v>
      </c>
      <c r="BS67" s="7" t="s">
        <v>1136</v>
      </c>
      <c r="BT67" s="1">
        <v>4</v>
      </c>
      <c r="BU67" s="1">
        <v>93</v>
      </c>
      <c r="BV67" s="1">
        <v>4.2</v>
      </c>
      <c r="BW67" s="1">
        <v>81</v>
      </c>
      <c r="BX67" s="1">
        <v>4.0931034479999999</v>
      </c>
      <c r="BY67" s="1">
        <v>10</v>
      </c>
      <c r="BZ67" s="1">
        <v>1179</v>
      </c>
      <c r="CA67" s="1">
        <v>0</v>
      </c>
      <c r="CB67" s="1">
        <v>0</v>
      </c>
      <c r="CC67" s="5" t="s">
        <v>1137</v>
      </c>
      <c r="CD67" s="5" t="s">
        <v>1071</v>
      </c>
    </row>
    <row r="68" spans="1:82">
      <c r="A68" s="1">
        <v>67</v>
      </c>
      <c r="B68" s="1" t="s">
        <v>283</v>
      </c>
      <c r="C68" s="1" t="s">
        <v>1138</v>
      </c>
      <c r="D68" s="6" t="s">
        <v>722</v>
      </c>
      <c r="E68" s="1" t="s">
        <v>85</v>
      </c>
      <c r="F68" s="1">
        <v>6</v>
      </c>
      <c r="G68" s="1" t="s">
        <v>933</v>
      </c>
      <c r="H68" s="1" t="s">
        <v>934</v>
      </c>
      <c r="I68" s="1">
        <v>1</v>
      </c>
      <c r="J68" s="1" t="s">
        <v>963</v>
      </c>
      <c r="K68" s="1" t="s">
        <v>107</v>
      </c>
      <c r="L68" s="1" t="s">
        <v>1139</v>
      </c>
      <c r="M68" s="1" t="s">
        <v>1140</v>
      </c>
      <c r="N68" s="1" t="s">
        <v>1141</v>
      </c>
      <c r="O68" s="1" t="s">
        <v>966</v>
      </c>
      <c r="P68" s="3">
        <v>15990</v>
      </c>
      <c r="Q68" s="7" t="s">
        <v>1142</v>
      </c>
      <c r="R68" s="1" t="s">
        <v>968</v>
      </c>
      <c r="S68" s="32" t="s">
        <v>1143</v>
      </c>
      <c r="T68" s="1" t="s">
        <v>970</v>
      </c>
      <c r="U68" s="1" t="s">
        <v>98</v>
      </c>
      <c r="V68" s="1" t="s">
        <v>102</v>
      </c>
      <c r="W68" s="1" t="s">
        <v>971</v>
      </c>
      <c r="X68" s="1">
        <v>13</v>
      </c>
      <c r="Y68" s="1" t="s">
        <v>972</v>
      </c>
      <c r="Z68" s="1">
        <v>5</v>
      </c>
      <c r="AA68" s="8" t="s">
        <v>161</v>
      </c>
      <c r="AB68" s="1" t="s">
        <v>227</v>
      </c>
      <c r="AC68" s="1">
        <v>30</v>
      </c>
      <c r="AD68" s="1" t="s">
        <v>102</v>
      </c>
      <c r="AE68" s="1">
        <v>3.5</v>
      </c>
      <c r="AF68" s="1" t="s">
        <v>676</v>
      </c>
      <c r="AG68" s="1" t="s">
        <v>102</v>
      </c>
      <c r="AH68" s="1" t="s">
        <v>209</v>
      </c>
      <c r="AI68" s="1">
        <v>170</v>
      </c>
      <c r="AJ68" s="1">
        <v>151.69999999999999</v>
      </c>
      <c r="AK68" s="1">
        <v>76</v>
      </c>
      <c r="AL68" s="1">
        <v>7.8</v>
      </c>
      <c r="AM68" s="1" t="s">
        <v>135</v>
      </c>
      <c r="AN68" s="1" t="s">
        <v>210</v>
      </c>
      <c r="AO68" s="1" t="s">
        <v>300</v>
      </c>
      <c r="AP68" s="1" t="s">
        <v>107</v>
      </c>
      <c r="AQ68" s="1">
        <v>267</v>
      </c>
      <c r="AR68" s="1">
        <v>5.5</v>
      </c>
      <c r="AS68" s="1" t="s">
        <v>108</v>
      </c>
      <c r="AT68" s="1" t="s">
        <v>109</v>
      </c>
      <c r="AU68" s="1" t="s">
        <v>110</v>
      </c>
      <c r="AV68" s="1" t="s">
        <v>166</v>
      </c>
      <c r="AW68" s="1" t="s">
        <v>404</v>
      </c>
      <c r="AX68" s="1">
        <v>354</v>
      </c>
      <c r="AY68" s="1">
        <v>23</v>
      </c>
      <c r="AZ68" s="1" t="s">
        <v>102</v>
      </c>
      <c r="BA68" s="1" t="s">
        <v>107</v>
      </c>
      <c r="BB68" s="1" t="s">
        <v>113</v>
      </c>
      <c r="BC68" s="1">
        <v>3300</v>
      </c>
      <c r="BD68" s="1" t="s">
        <v>102</v>
      </c>
      <c r="BE68" s="1">
        <v>32</v>
      </c>
      <c r="BF68" s="1">
        <v>3</v>
      </c>
      <c r="BG68" s="1">
        <v>16</v>
      </c>
      <c r="BH68" s="4" t="s">
        <v>1001</v>
      </c>
      <c r="BI68" s="4">
        <v>30</v>
      </c>
      <c r="BJ68" s="4" t="s">
        <v>1002</v>
      </c>
      <c r="BK68" s="4">
        <v>72</v>
      </c>
      <c r="BL68" s="1">
        <v>1.6</v>
      </c>
      <c r="BM68" s="1" t="s">
        <v>324</v>
      </c>
      <c r="BN68" s="1">
        <v>110.4</v>
      </c>
      <c r="BO68" s="1">
        <v>105.6</v>
      </c>
      <c r="BP68" s="1">
        <v>108</v>
      </c>
      <c r="BQ68" s="1">
        <v>98.4</v>
      </c>
      <c r="BR68" s="3">
        <f t="shared" si="1"/>
        <v>105.6</v>
      </c>
      <c r="BS68" s="7" t="s">
        <v>1144</v>
      </c>
      <c r="BT68" s="1">
        <v>4.3</v>
      </c>
      <c r="BU68" s="1">
        <v>690</v>
      </c>
      <c r="BV68" s="1">
        <v>0</v>
      </c>
      <c r="BW68" s="1">
        <v>0</v>
      </c>
      <c r="BX68" s="1">
        <v>4.3</v>
      </c>
      <c r="BY68" s="1">
        <v>2</v>
      </c>
      <c r="BZ68" s="1">
        <v>1612</v>
      </c>
      <c r="CA68" s="1">
        <v>301</v>
      </c>
      <c r="CB68" s="1">
        <v>301</v>
      </c>
      <c r="CC68" s="5" t="s">
        <v>1145</v>
      </c>
      <c r="CD68" s="5" t="s">
        <v>1146</v>
      </c>
    </row>
    <row r="69" spans="1:82">
      <c r="A69" s="1">
        <v>68</v>
      </c>
      <c r="B69" s="1" t="s">
        <v>120</v>
      </c>
      <c r="C69" s="1" t="s">
        <v>1147</v>
      </c>
      <c r="D69" s="16" t="s">
        <v>1148</v>
      </c>
      <c r="E69" s="1" t="s">
        <v>85</v>
      </c>
      <c r="F69" s="1">
        <v>5.0999999999999996</v>
      </c>
      <c r="G69" s="1" t="s">
        <v>86</v>
      </c>
      <c r="H69" s="1" t="s">
        <v>150</v>
      </c>
      <c r="I69" s="1">
        <v>1</v>
      </c>
      <c r="J69" s="33" t="s">
        <v>919</v>
      </c>
      <c r="K69" s="1" t="s">
        <v>107</v>
      </c>
      <c r="L69" s="1" t="s">
        <v>354</v>
      </c>
      <c r="M69" s="1" t="s">
        <v>1149</v>
      </c>
      <c r="N69" s="1" t="s">
        <v>1150</v>
      </c>
      <c r="O69" s="1" t="s">
        <v>579</v>
      </c>
      <c r="P69" s="3">
        <v>15999</v>
      </c>
      <c r="Q69" s="7" t="s">
        <v>1151</v>
      </c>
      <c r="R69" s="34" t="s">
        <v>1152</v>
      </c>
      <c r="S69" s="35" t="s">
        <v>1153</v>
      </c>
      <c r="T69" s="1" t="s">
        <v>1154</v>
      </c>
      <c r="U69" s="1" t="s">
        <v>277</v>
      </c>
      <c r="V69" s="1" t="s">
        <v>102</v>
      </c>
      <c r="W69" s="1" t="s">
        <v>911</v>
      </c>
      <c r="X69" s="1">
        <v>13</v>
      </c>
      <c r="Y69" s="1" t="s">
        <v>1155</v>
      </c>
      <c r="Z69" s="1">
        <v>5</v>
      </c>
      <c r="AA69" s="8" t="s">
        <v>161</v>
      </c>
      <c r="AB69" s="1" t="s">
        <v>162</v>
      </c>
      <c r="AC69" s="1">
        <v>30</v>
      </c>
      <c r="AD69" s="1" t="s">
        <v>135</v>
      </c>
      <c r="AE69" s="1">
        <v>3.5</v>
      </c>
      <c r="AF69" s="1" t="s">
        <v>1156</v>
      </c>
      <c r="AG69" s="1" t="s">
        <v>137</v>
      </c>
      <c r="AH69" s="1" t="s">
        <v>298</v>
      </c>
      <c r="AI69" s="1">
        <v>189</v>
      </c>
      <c r="AJ69" s="1">
        <v>152.9</v>
      </c>
      <c r="AK69" s="1">
        <v>75.599999999999994</v>
      </c>
      <c r="AL69" s="1">
        <v>9.9</v>
      </c>
      <c r="AM69" s="1" t="s">
        <v>135</v>
      </c>
      <c r="AN69" s="1" t="s">
        <v>495</v>
      </c>
      <c r="AO69" s="1" t="s">
        <v>189</v>
      </c>
      <c r="AP69" s="1" t="s">
        <v>211</v>
      </c>
      <c r="AQ69" s="1">
        <v>401</v>
      </c>
      <c r="AR69" s="1">
        <v>5.5</v>
      </c>
      <c r="AS69" s="1" t="s">
        <v>108</v>
      </c>
      <c r="AT69" s="1" t="s">
        <v>109</v>
      </c>
      <c r="AU69" s="1" t="s">
        <v>384</v>
      </c>
      <c r="AV69" s="1" t="s">
        <v>166</v>
      </c>
      <c r="AW69" s="1" t="s">
        <v>141</v>
      </c>
      <c r="AX69" s="1">
        <v>600</v>
      </c>
      <c r="AY69" s="1">
        <v>44</v>
      </c>
      <c r="AZ69" s="1" t="s">
        <v>89</v>
      </c>
      <c r="BA69" s="1" t="s">
        <v>135</v>
      </c>
      <c r="BB69" s="1" t="s">
        <v>167</v>
      </c>
      <c r="BC69" s="1">
        <v>5000</v>
      </c>
      <c r="BD69" s="1" t="s">
        <v>137</v>
      </c>
      <c r="BE69" s="1">
        <v>128</v>
      </c>
      <c r="BF69" s="1">
        <v>2</v>
      </c>
      <c r="BG69" s="1">
        <v>32</v>
      </c>
      <c r="BH69" s="4" t="s">
        <v>531</v>
      </c>
      <c r="BI69" s="4">
        <v>29</v>
      </c>
      <c r="BJ69" s="4" t="s">
        <v>790</v>
      </c>
      <c r="BK69" s="4">
        <v>22</v>
      </c>
      <c r="BL69" s="1">
        <v>1.5</v>
      </c>
      <c r="BM69" s="1" t="s">
        <v>324</v>
      </c>
      <c r="BN69" s="1">
        <v>99.6</v>
      </c>
      <c r="BO69" s="1">
        <v>91.2</v>
      </c>
      <c r="BP69" s="1">
        <v>82.8</v>
      </c>
      <c r="BQ69" s="1">
        <v>100.8</v>
      </c>
      <c r="BR69" s="3">
        <f t="shared" si="1"/>
        <v>93.600000000000009</v>
      </c>
      <c r="BS69" s="7" t="s">
        <v>1157</v>
      </c>
      <c r="BT69" s="1">
        <v>4.2</v>
      </c>
      <c r="BU69" s="1">
        <v>4151</v>
      </c>
      <c r="BV69" s="1">
        <v>3.9</v>
      </c>
      <c r="BW69" s="1">
        <v>26</v>
      </c>
      <c r="BX69" s="1">
        <v>4.198132631</v>
      </c>
      <c r="BY69" s="1">
        <v>11</v>
      </c>
      <c r="BZ69" s="1">
        <v>2248</v>
      </c>
      <c r="CA69" s="1">
        <v>137</v>
      </c>
      <c r="CB69" s="1">
        <v>137</v>
      </c>
      <c r="CC69" s="5" t="s">
        <v>1158</v>
      </c>
      <c r="CD69" s="5" t="s">
        <v>1159</v>
      </c>
    </row>
    <row r="70" spans="1:82">
      <c r="A70" s="1">
        <v>69</v>
      </c>
      <c r="B70" s="1" t="s">
        <v>283</v>
      </c>
      <c r="C70" s="1" t="s">
        <v>1160</v>
      </c>
      <c r="D70" s="15" t="s">
        <v>1161</v>
      </c>
      <c r="E70" s="1" t="s">
        <v>85</v>
      </c>
      <c r="F70" s="1">
        <v>4.2</v>
      </c>
      <c r="G70" s="1" t="s">
        <v>217</v>
      </c>
      <c r="H70" s="1" t="s">
        <v>218</v>
      </c>
      <c r="I70" s="1">
        <v>1</v>
      </c>
      <c r="J70" s="1" t="s">
        <v>1162</v>
      </c>
      <c r="K70" s="1" t="s">
        <v>89</v>
      </c>
      <c r="L70" s="1" t="s">
        <v>1163</v>
      </c>
      <c r="M70" s="1" t="s">
        <v>1164</v>
      </c>
      <c r="N70" s="1" t="s">
        <v>1165</v>
      </c>
      <c r="O70" s="1" t="s">
        <v>1166</v>
      </c>
      <c r="P70" s="3">
        <v>16999</v>
      </c>
      <c r="Q70" s="7" t="s">
        <v>1161</v>
      </c>
      <c r="R70" s="1" t="s">
        <v>1167</v>
      </c>
      <c r="S70" s="1" t="s">
        <v>1013</v>
      </c>
      <c r="T70" s="1" t="s">
        <v>1168</v>
      </c>
      <c r="U70" s="1" t="s">
        <v>98</v>
      </c>
      <c r="V70" s="1" t="s">
        <v>102</v>
      </c>
      <c r="W70" s="1" t="s">
        <v>296</v>
      </c>
      <c r="X70" s="1">
        <v>13</v>
      </c>
      <c r="Y70" s="1" t="s">
        <v>1169</v>
      </c>
      <c r="Z70" s="1">
        <v>2</v>
      </c>
      <c r="AA70" s="8" t="s">
        <v>161</v>
      </c>
      <c r="AB70" s="1" t="s">
        <v>227</v>
      </c>
      <c r="AC70" s="1">
        <v>30</v>
      </c>
      <c r="AD70" s="1" t="s">
        <v>102</v>
      </c>
      <c r="AE70" s="1">
        <v>3.5</v>
      </c>
      <c r="AF70" s="19" t="s">
        <v>1170</v>
      </c>
      <c r="AG70" s="1" t="s">
        <v>89</v>
      </c>
      <c r="AH70" s="1" t="s">
        <v>1171</v>
      </c>
      <c r="AI70" s="1">
        <v>130</v>
      </c>
      <c r="AJ70" s="1">
        <v>136.6</v>
      </c>
      <c r="AK70" s="1">
        <v>69.8</v>
      </c>
      <c r="AL70" s="1">
        <v>7.9</v>
      </c>
      <c r="AM70" s="1" t="s">
        <v>102</v>
      </c>
      <c r="AN70" s="1" t="s">
        <v>495</v>
      </c>
      <c r="AO70" s="1" t="s">
        <v>300</v>
      </c>
      <c r="AP70" s="1" t="s">
        <v>211</v>
      </c>
      <c r="AQ70" s="1">
        <v>441</v>
      </c>
      <c r="AR70" s="1">
        <v>5</v>
      </c>
      <c r="AS70" s="1" t="s">
        <v>1172</v>
      </c>
      <c r="AT70" s="1" t="s">
        <v>514</v>
      </c>
      <c r="AU70" s="1" t="s">
        <v>110</v>
      </c>
      <c r="AV70" s="1" t="s">
        <v>166</v>
      </c>
      <c r="AW70" s="1" t="s">
        <v>404</v>
      </c>
      <c r="AX70" s="1">
        <v>370</v>
      </c>
      <c r="AY70" s="1">
        <v>17</v>
      </c>
      <c r="AZ70" s="1" t="s">
        <v>102</v>
      </c>
      <c r="BA70" s="1" t="s">
        <v>107</v>
      </c>
      <c r="BB70" s="1" t="s">
        <v>113</v>
      </c>
      <c r="BC70" s="1">
        <v>2600</v>
      </c>
      <c r="BD70" s="1" t="s">
        <v>102</v>
      </c>
      <c r="BE70" s="1">
        <v>64</v>
      </c>
      <c r="BF70" s="1">
        <v>2</v>
      </c>
      <c r="BG70" s="1">
        <v>16</v>
      </c>
      <c r="BH70" s="4" t="s">
        <v>1173</v>
      </c>
      <c r="BI70" s="4">
        <v>15</v>
      </c>
      <c r="BJ70" s="4" t="s">
        <v>1174</v>
      </c>
      <c r="BK70" s="4">
        <v>20</v>
      </c>
      <c r="BL70" s="1">
        <v>1.6</v>
      </c>
      <c r="BM70" s="1" t="s">
        <v>324</v>
      </c>
      <c r="BN70" s="1">
        <v>102</v>
      </c>
      <c r="BO70" s="1">
        <v>74.400000000000006</v>
      </c>
      <c r="BP70" s="1">
        <v>93.6</v>
      </c>
      <c r="BQ70" s="1">
        <v>74.400000000000006</v>
      </c>
      <c r="BR70" s="3">
        <f t="shared" si="1"/>
        <v>86.1</v>
      </c>
      <c r="BS70" s="7" t="s">
        <v>1175</v>
      </c>
      <c r="BT70" s="1">
        <v>0</v>
      </c>
      <c r="BU70" s="1">
        <v>0</v>
      </c>
      <c r="BV70" s="1">
        <v>3.7</v>
      </c>
      <c r="BW70" s="1">
        <v>3128</v>
      </c>
      <c r="BX70" s="1">
        <v>3.7</v>
      </c>
      <c r="BY70" s="1">
        <v>2</v>
      </c>
      <c r="BZ70" s="1">
        <v>19736</v>
      </c>
      <c r="CA70" s="1">
        <v>347</v>
      </c>
      <c r="CB70" s="1">
        <v>347</v>
      </c>
      <c r="CC70" s="13" t="s">
        <v>1176</v>
      </c>
      <c r="CD70" s="13" t="s">
        <v>1177</v>
      </c>
    </row>
    <row r="71" spans="1:82">
      <c r="A71" s="1">
        <v>70</v>
      </c>
      <c r="B71" s="1" t="s">
        <v>120</v>
      </c>
      <c r="C71" s="1" t="s">
        <v>1178</v>
      </c>
      <c r="D71" s="6" t="s">
        <v>1179</v>
      </c>
      <c r="E71" s="1" t="s">
        <v>85</v>
      </c>
      <c r="F71" s="1">
        <v>5</v>
      </c>
      <c r="G71" s="1" t="s">
        <v>86</v>
      </c>
      <c r="H71" s="1" t="s">
        <v>87</v>
      </c>
      <c r="I71" s="1">
        <v>1</v>
      </c>
      <c r="J71" s="1" t="s">
        <v>1180</v>
      </c>
      <c r="K71" s="1" t="s">
        <v>107</v>
      </c>
      <c r="L71" s="1" t="s">
        <v>373</v>
      </c>
      <c r="M71" s="1" t="s">
        <v>1181</v>
      </c>
      <c r="N71" s="1" t="s">
        <v>1182</v>
      </c>
      <c r="O71" s="1" t="s">
        <v>474</v>
      </c>
      <c r="P71" s="3">
        <v>17810</v>
      </c>
      <c r="Q71" s="7" t="s">
        <v>1183</v>
      </c>
      <c r="R71" s="1" t="s">
        <v>729</v>
      </c>
      <c r="S71" s="1" t="s">
        <v>1184</v>
      </c>
      <c r="T71" s="1" t="s">
        <v>1185</v>
      </c>
      <c r="U71" s="1" t="s">
        <v>277</v>
      </c>
      <c r="V71" s="1" t="s">
        <v>102</v>
      </c>
      <c r="W71" s="1" t="s">
        <v>296</v>
      </c>
      <c r="X71" s="1">
        <v>16</v>
      </c>
      <c r="Y71" s="1" t="s">
        <v>559</v>
      </c>
      <c r="Z71" s="1">
        <v>8</v>
      </c>
      <c r="AA71" s="8" t="s">
        <v>161</v>
      </c>
      <c r="AB71" s="1" t="s">
        <v>186</v>
      </c>
      <c r="AC71" s="1">
        <v>30</v>
      </c>
      <c r="AD71" s="1" t="s">
        <v>135</v>
      </c>
      <c r="AE71" s="1">
        <v>3.5</v>
      </c>
      <c r="AF71" s="24" t="s">
        <v>676</v>
      </c>
      <c r="AG71" s="1" t="s">
        <v>137</v>
      </c>
      <c r="AH71" s="1" t="s">
        <v>382</v>
      </c>
      <c r="AI71" s="1">
        <v>145</v>
      </c>
      <c r="AJ71" s="1">
        <v>142</v>
      </c>
      <c r="AK71" s="1">
        <v>70</v>
      </c>
      <c r="AL71" s="1">
        <v>7.3</v>
      </c>
      <c r="AM71" s="1" t="s">
        <v>135</v>
      </c>
      <c r="AN71" s="1" t="s">
        <v>645</v>
      </c>
      <c r="AO71" s="1" t="s">
        <v>189</v>
      </c>
      <c r="AP71" s="1" t="s">
        <v>211</v>
      </c>
      <c r="AQ71" s="1">
        <v>441</v>
      </c>
      <c r="AR71" s="1">
        <v>5</v>
      </c>
      <c r="AS71" s="1" t="s">
        <v>108</v>
      </c>
      <c r="AT71" s="1" t="s">
        <v>109</v>
      </c>
      <c r="AU71" s="1" t="s">
        <v>110</v>
      </c>
      <c r="AV71" s="1" t="s">
        <v>166</v>
      </c>
      <c r="AW71" s="1" t="s">
        <v>141</v>
      </c>
      <c r="AX71" s="1">
        <v>456</v>
      </c>
      <c r="AY71" s="1">
        <v>21</v>
      </c>
      <c r="AZ71" s="1" t="s">
        <v>89</v>
      </c>
      <c r="BA71" s="1" t="s">
        <v>135</v>
      </c>
      <c r="BB71" s="1" t="s">
        <v>167</v>
      </c>
      <c r="BC71" s="1">
        <v>3000</v>
      </c>
      <c r="BD71" s="1" t="s">
        <v>102</v>
      </c>
      <c r="BE71" s="1">
        <v>128</v>
      </c>
      <c r="BF71" s="1">
        <v>3</v>
      </c>
      <c r="BG71" s="1">
        <v>32</v>
      </c>
      <c r="BH71" s="4" t="s">
        <v>789</v>
      </c>
      <c r="BI71" s="4">
        <v>29</v>
      </c>
      <c r="BJ71" s="4" t="s">
        <v>790</v>
      </c>
      <c r="BK71" s="4">
        <v>22</v>
      </c>
      <c r="BL71" s="1">
        <v>1.7</v>
      </c>
      <c r="BM71" s="1" t="s">
        <v>324</v>
      </c>
      <c r="BN71" s="1">
        <v>85.8</v>
      </c>
      <c r="BO71" s="1">
        <v>111.8</v>
      </c>
      <c r="BP71" s="1">
        <v>100.1</v>
      </c>
      <c r="BQ71" s="1">
        <v>65</v>
      </c>
      <c r="BR71" s="3">
        <f t="shared" si="1"/>
        <v>90.674999999999997</v>
      </c>
      <c r="BS71" s="7" t="s">
        <v>1186</v>
      </c>
      <c r="BT71" s="1">
        <v>3.6</v>
      </c>
      <c r="BU71" s="1">
        <v>17</v>
      </c>
      <c r="BV71" s="1">
        <v>4.0999999999999996</v>
      </c>
      <c r="BW71" s="1">
        <v>24</v>
      </c>
      <c r="BX71" s="1">
        <v>3.8926829270000001</v>
      </c>
      <c r="BY71" s="1">
        <v>11</v>
      </c>
      <c r="BZ71" s="1">
        <v>1163</v>
      </c>
      <c r="CA71" s="1">
        <v>22</v>
      </c>
      <c r="CB71" s="1">
        <v>0</v>
      </c>
      <c r="CC71" s="5" t="s">
        <v>1187</v>
      </c>
      <c r="CD71" s="5" t="s">
        <v>1188</v>
      </c>
    </row>
    <row r="72" spans="1:82">
      <c r="A72" s="1">
        <v>71</v>
      </c>
      <c r="B72" s="1" t="s">
        <v>651</v>
      </c>
      <c r="C72" s="1" t="s">
        <v>1189</v>
      </c>
      <c r="D72" s="6" t="str">
        <f>HYPERLINK("http://www.flipkart.com/moto-x-play-with-turbo-charger/p/itmefm5hwb58t8zj?pid=MOBEFM5HRWYCHDSR&amp;al=UZg3ykjhtxmEcO%2B4HnuCCMldugMWZuE7Qdj0IGOOVquFE1d6fVf%2BAaWZzTK09ZvTx7mE7NuB5Ic%3D&amp;ref=L%3A-5195171229402380437&amp;srno=p_1&amp;otracker=from-search","http://www.flipkart.com/moto-x-play-with-turbo-charger/p/itmefm5hwb58t8zj?pid=MOBEFM5HRWYCHDSR&amp;al=UZg3ykjhtxmEcO%2B4HnuCCMldugMWZuE7Qdj0IGOOVquFE1d6fVf%2BAaWZzTK09ZvTx7mE7NuB5Ic%3D&amp;ref=L%3A-5195171229402380437&amp;srno=p_1&amp;otracker=from-search")</f>
        <v>http://www.flipkart.com/moto-x-play-with-turbo-charger/p/itmefm5hwb58t8zj?pid=MOBEFM5HRWYCHDSR&amp;al=UZg3ykjhtxmEcO%2B4HnuCCMldugMWZuE7Qdj0IGOOVquFE1d6fVf%2BAaWZzTK09ZvTx7mE7NuB5Ic%3D&amp;ref=L%3A-5195171229402380437&amp;srno=p_1&amp;otracker=from-search</v>
      </c>
      <c r="E72" s="1" t="s">
        <v>85</v>
      </c>
      <c r="F72" s="1">
        <v>5.0999999999999996</v>
      </c>
      <c r="G72" s="1" t="s">
        <v>86</v>
      </c>
      <c r="H72" s="1" t="s">
        <v>150</v>
      </c>
      <c r="I72" s="1">
        <v>1</v>
      </c>
      <c r="J72" s="1" t="s">
        <v>1190</v>
      </c>
      <c r="K72" s="1" t="s">
        <v>135</v>
      </c>
      <c r="L72" s="1" t="s">
        <v>1191</v>
      </c>
      <c r="M72" s="1" t="s">
        <v>1192</v>
      </c>
      <c r="N72" s="1" t="s">
        <v>1193</v>
      </c>
      <c r="O72" s="1" t="s">
        <v>1194</v>
      </c>
      <c r="P72" s="3">
        <v>18499</v>
      </c>
      <c r="Q72" s="7" t="s">
        <v>1195</v>
      </c>
      <c r="R72" s="1" t="s">
        <v>1196</v>
      </c>
      <c r="S72" s="1" t="s">
        <v>129</v>
      </c>
      <c r="T72" s="1" t="s">
        <v>1197</v>
      </c>
      <c r="U72" s="1" t="s">
        <v>277</v>
      </c>
      <c r="V72" s="1" t="s">
        <v>102</v>
      </c>
      <c r="W72" s="1" t="s">
        <v>184</v>
      </c>
      <c r="X72" s="1">
        <v>21</v>
      </c>
      <c r="Y72" s="1" t="s">
        <v>1198</v>
      </c>
      <c r="Z72" s="1">
        <v>5</v>
      </c>
      <c r="AA72" s="8" t="s">
        <v>161</v>
      </c>
      <c r="AB72" s="1" t="s">
        <v>162</v>
      </c>
      <c r="AC72" s="1">
        <v>30</v>
      </c>
      <c r="AD72" s="1" t="s">
        <v>135</v>
      </c>
      <c r="AE72" s="1">
        <v>3.5</v>
      </c>
      <c r="AF72" s="20" t="s">
        <v>208</v>
      </c>
      <c r="AG72" s="1" t="s">
        <v>137</v>
      </c>
      <c r="AH72" s="36" t="s">
        <v>382</v>
      </c>
      <c r="AI72" s="1">
        <v>169</v>
      </c>
      <c r="AJ72" s="1">
        <v>148</v>
      </c>
      <c r="AK72" s="1">
        <v>75</v>
      </c>
      <c r="AL72" s="1">
        <v>10.9</v>
      </c>
      <c r="AM72" s="1" t="s">
        <v>135</v>
      </c>
      <c r="AN72" s="1" t="s">
        <v>495</v>
      </c>
      <c r="AO72" s="1" t="s">
        <v>189</v>
      </c>
      <c r="AP72" s="1" t="s">
        <v>211</v>
      </c>
      <c r="AQ72" s="1">
        <v>401</v>
      </c>
      <c r="AR72" s="1">
        <v>5.5</v>
      </c>
      <c r="AS72" s="1" t="s">
        <v>108</v>
      </c>
      <c r="AT72" s="1" t="s">
        <v>109</v>
      </c>
      <c r="AU72" s="1" t="s">
        <v>384</v>
      </c>
      <c r="AV72" s="1" t="s">
        <v>166</v>
      </c>
      <c r="AW72" s="1" t="s">
        <v>141</v>
      </c>
      <c r="AX72" s="1">
        <v>330</v>
      </c>
      <c r="AY72" s="1">
        <v>18</v>
      </c>
      <c r="AZ72" s="1" t="s">
        <v>89</v>
      </c>
      <c r="BA72" s="1" t="s">
        <v>135</v>
      </c>
      <c r="BB72" s="1" t="s">
        <v>113</v>
      </c>
      <c r="BC72" s="1">
        <v>3630</v>
      </c>
      <c r="BD72" s="1" t="s">
        <v>102</v>
      </c>
      <c r="BE72" s="1">
        <v>128</v>
      </c>
      <c r="BF72" s="1">
        <v>2</v>
      </c>
      <c r="BG72" s="1">
        <v>32</v>
      </c>
      <c r="BH72" s="4" t="s">
        <v>789</v>
      </c>
      <c r="BI72" s="4">
        <v>29</v>
      </c>
      <c r="BJ72" s="4" t="s">
        <v>1199</v>
      </c>
      <c r="BK72" s="4">
        <v>22</v>
      </c>
      <c r="BL72" s="1">
        <v>1.7</v>
      </c>
      <c r="BM72" s="1" t="s">
        <v>116</v>
      </c>
      <c r="BN72" s="1">
        <v>114.4</v>
      </c>
      <c r="BO72" s="1">
        <v>107.9</v>
      </c>
      <c r="BP72" s="1">
        <v>122.2</v>
      </c>
      <c r="BQ72" s="1">
        <v>72.8</v>
      </c>
      <c r="BR72" s="3">
        <f t="shared" si="1"/>
        <v>104.325</v>
      </c>
      <c r="BS72" s="7" t="s">
        <v>1200</v>
      </c>
      <c r="BT72" s="1">
        <v>4</v>
      </c>
      <c r="BU72" s="1">
        <v>5925</v>
      </c>
      <c r="BV72" s="1">
        <v>0</v>
      </c>
      <c r="BW72" s="1">
        <v>0</v>
      </c>
      <c r="BX72" s="1">
        <v>4</v>
      </c>
      <c r="BY72" s="1">
        <v>3</v>
      </c>
      <c r="BZ72" s="1">
        <v>2971</v>
      </c>
      <c r="CA72" s="1">
        <v>48</v>
      </c>
      <c r="CB72" s="1">
        <v>48</v>
      </c>
      <c r="CC72" s="5" t="s">
        <v>1201</v>
      </c>
      <c r="CD72" s="5" t="s">
        <v>1202</v>
      </c>
    </row>
    <row r="73" spans="1:82">
      <c r="A73" s="1">
        <v>72</v>
      </c>
      <c r="B73" s="1" t="s">
        <v>1030</v>
      </c>
      <c r="C73" s="1" t="s">
        <v>1203</v>
      </c>
      <c r="D73" s="37" t="s">
        <v>1204</v>
      </c>
      <c r="E73" s="1" t="s">
        <v>85</v>
      </c>
      <c r="F73" s="1">
        <v>5</v>
      </c>
      <c r="G73" s="1" t="s">
        <v>86</v>
      </c>
      <c r="H73" s="1" t="s">
        <v>87</v>
      </c>
      <c r="I73" s="1">
        <v>1</v>
      </c>
      <c r="J73" s="1" t="s">
        <v>1205</v>
      </c>
      <c r="K73" s="1" t="s">
        <v>1206</v>
      </c>
      <c r="L73" s="1" t="s">
        <v>373</v>
      </c>
      <c r="M73" s="1" t="s">
        <v>1207</v>
      </c>
      <c r="N73" s="1" t="s">
        <v>1208</v>
      </c>
      <c r="O73" s="1" t="s">
        <v>222</v>
      </c>
      <c r="P73" s="3">
        <v>18798</v>
      </c>
      <c r="Q73" s="7" t="s">
        <v>1204</v>
      </c>
      <c r="R73" s="1"/>
      <c r="S73" s="1" t="s">
        <v>1209</v>
      </c>
      <c r="T73" s="1" t="s">
        <v>611</v>
      </c>
      <c r="U73" s="1" t="s">
        <v>98</v>
      </c>
      <c r="V73" s="1" t="s">
        <v>102</v>
      </c>
      <c r="W73" s="1" t="s">
        <v>184</v>
      </c>
      <c r="X73" s="1">
        <v>13</v>
      </c>
      <c r="Y73" s="1" t="s">
        <v>1210</v>
      </c>
      <c r="Z73" s="1">
        <v>5</v>
      </c>
      <c r="AA73" s="8" t="s">
        <v>161</v>
      </c>
      <c r="AB73" s="1" t="s">
        <v>227</v>
      </c>
      <c r="AC73" s="1">
        <v>30</v>
      </c>
      <c r="AD73" s="1" t="s">
        <v>102</v>
      </c>
      <c r="AE73" s="1">
        <v>3.5</v>
      </c>
      <c r="AF73" s="24" t="s">
        <v>676</v>
      </c>
      <c r="AG73" s="1" t="s">
        <v>102</v>
      </c>
      <c r="AH73" s="38" t="s">
        <v>382</v>
      </c>
      <c r="AI73" s="1">
        <v>135</v>
      </c>
      <c r="AJ73" s="1">
        <v>145.5</v>
      </c>
      <c r="AK73" s="1">
        <v>72.599999999999994</v>
      </c>
      <c r="AL73" s="1">
        <v>7.3</v>
      </c>
      <c r="AM73" s="1" t="s">
        <v>102</v>
      </c>
      <c r="AN73" s="1" t="s">
        <v>1211</v>
      </c>
      <c r="AO73" s="1" t="s">
        <v>189</v>
      </c>
      <c r="AP73" s="1" t="s">
        <v>363</v>
      </c>
      <c r="AQ73" s="1">
        <v>294</v>
      </c>
      <c r="AR73" s="1">
        <v>5</v>
      </c>
      <c r="AS73" s="1" t="s">
        <v>108</v>
      </c>
      <c r="AT73" s="1" t="s">
        <v>198</v>
      </c>
      <c r="AU73" s="1" t="s">
        <v>515</v>
      </c>
      <c r="AV73" s="1" t="s">
        <v>166</v>
      </c>
      <c r="AW73" s="1" t="s">
        <v>301</v>
      </c>
      <c r="AX73" s="1">
        <v>488</v>
      </c>
      <c r="AY73" s="1">
        <v>13</v>
      </c>
      <c r="AZ73" s="1" t="s">
        <v>89</v>
      </c>
      <c r="BA73" s="1" t="s">
        <v>135</v>
      </c>
      <c r="BB73" s="1" t="s">
        <v>113</v>
      </c>
      <c r="BC73" s="1">
        <v>2400</v>
      </c>
      <c r="BD73" s="1" t="s">
        <v>102</v>
      </c>
      <c r="BE73" s="1">
        <v>128</v>
      </c>
      <c r="BF73" s="1">
        <v>2</v>
      </c>
      <c r="BG73" s="1">
        <v>16</v>
      </c>
      <c r="BH73" s="4" t="s">
        <v>789</v>
      </c>
      <c r="BI73" s="4">
        <v>29</v>
      </c>
      <c r="BJ73" s="4" t="s">
        <v>790</v>
      </c>
      <c r="BK73" s="4">
        <v>22</v>
      </c>
      <c r="BL73" s="1">
        <v>1.5</v>
      </c>
      <c r="BM73" s="1" t="s">
        <v>116</v>
      </c>
      <c r="BN73" s="1">
        <v>89.7</v>
      </c>
      <c r="BO73" s="1">
        <v>76.7</v>
      </c>
      <c r="BP73" s="1">
        <v>93.6</v>
      </c>
      <c r="BQ73" s="1">
        <v>66.3</v>
      </c>
      <c r="BR73" s="3">
        <f t="shared" si="1"/>
        <v>81.575000000000003</v>
      </c>
      <c r="BS73" s="7" t="s">
        <v>1212</v>
      </c>
      <c r="BT73" s="1">
        <v>3.3</v>
      </c>
      <c r="BU73" s="1">
        <v>426</v>
      </c>
      <c r="BV73" s="1">
        <v>3.2</v>
      </c>
      <c r="BW73" s="1">
        <v>228</v>
      </c>
      <c r="BX73" s="1">
        <v>3.265137615</v>
      </c>
      <c r="BY73" s="1">
        <v>8</v>
      </c>
      <c r="BZ73" s="1">
        <v>2307</v>
      </c>
      <c r="CA73" s="1">
        <v>0</v>
      </c>
      <c r="CB73" s="1">
        <v>0</v>
      </c>
      <c r="CC73" s="13" t="s">
        <v>1213</v>
      </c>
      <c r="CD73" s="13" t="s">
        <v>1214</v>
      </c>
    </row>
    <row r="74" spans="1:82">
      <c r="A74" s="1">
        <v>73</v>
      </c>
      <c r="B74" s="1" t="s">
        <v>1030</v>
      </c>
      <c r="C74" s="1" t="s">
        <v>1215</v>
      </c>
      <c r="D74" s="6" t="s">
        <v>1216</v>
      </c>
      <c r="E74" s="1" t="s">
        <v>85</v>
      </c>
      <c r="F74" s="1">
        <v>5</v>
      </c>
      <c r="G74" s="1" t="s">
        <v>86</v>
      </c>
      <c r="H74" s="1" t="s">
        <v>87</v>
      </c>
      <c r="I74" s="1">
        <v>1</v>
      </c>
      <c r="J74" s="1" t="s">
        <v>1217</v>
      </c>
      <c r="K74" s="1" t="s">
        <v>89</v>
      </c>
      <c r="L74" s="1" t="s">
        <v>1218</v>
      </c>
      <c r="M74" s="1" t="s">
        <v>1219</v>
      </c>
      <c r="N74" s="1"/>
      <c r="O74" s="1" t="s">
        <v>1220</v>
      </c>
      <c r="P74" s="3">
        <v>19000</v>
      </c>
      <c r="Q74" s="7" t="s">
        <v>1221</v>
      </c>
      <c r="R74" s="1" t="s">
        <v>1222</v>
      </c>
      <c r="S74" s="1" t="s">
        <v>1223</v>
      </c>
      <c r="T74" s="1" t="s">
        <v>1224</v>
      </c>
      <c r="U74" s="1" t="s">
        <v>98</v>
      </c>
      <c r="V74" s="1" t="s">
        <v>102</v>
      </c>
      <c r="W74" s="1" t="s">
        <v>296</v>
      </c>
      <c r="X74" s="1">
        <v>13</v>
      </c>
      <c r="Y74" s="1" t="s">
        <v>160</v>
      </c>
      <c r="Z74" s="1">
        <v>5</v>
      </c>
      <c r="AA74" s="8" t="s">
        <v>161</v>
      </c>
      <c r="AB74" s="1" t="s">
        <v>227</v>
      </c>
      <c r="AC74" s="1">
        <v>30</v>
      </c>
      <c r="AD74" s="1" t="s">
        <v>102</v>
      </c>
      <c r="AE74" s="1">
        <v>3.5</v>
      </c>
      <c r="AF74" s="20" t="s">
        <v>1225</v>
      </c>
      <c r="AG74" s="1" t="s">
        <v>102</v>
      </c>
      <c r="AH74" s="1" t="s">
        <v>1225</v>
      </c>
      <c r="AI74" s="1">
        <v>147</v>
      </c>
      <c r="AJ74" s="1">
        <v>150.30000000000001</v>
      </c>
      <c r="AK74" s="1">
        <v>77.400000000000006</v>
      </c>
      <c r="AL74" s="1">
        <v>7.9</v>
      </c>
      <c r="AM74" s="1" t="s">
        <v>102</v>
      </c>
      <c r="AN74" s="1" t="s">
        <v>645</v>
      </c>
      <c r="AO74" s="1" t="s">
        <v>1226</v>
      </c>
      <c r="AP74" s="1" t="s">
        <v>1227</v>
      </c>
      <c r="AQ74" s="1">
        <v>150</v>
      </c>
      <c r="AR74" s="1">
        <v>5.5</v>
      </c>
      <c r="AS74" s="1" t="s">
        <v>256</v>
      </c>
      <c r="AT74" s="1" t="s">
        <v>109</v>
      </c>
      <c r="AU74" s="1" t="s">
        <v>515</v>
      </c>
      <c r="AV74" s="1" t="s">
        <v>166</v>
      </c>
      <c r="AW74" s="1" t="s">
        <v>301</v>
      </c>
      <c r="AX74" s="1">
        <v>682</v>
      </c>
      <c r="AY74" s="1">
        <v>11</v>
      </c>
      <c r="AZ74" s="1" t="s">
        <v>89</v>
      </c>
      <c r="BA74" s="1" t="s">
        <v>135</v>
      </c>
      <c r="BB74" s="1" t="s">
        <v>113</v>
      </c>
      <c r="BC74" s="1">
        <v>2600</v>
      </c>
      <c r="BD74" s="1" t="s">
        <v>102</v>
      </c>
      <c r="BE74" s="1">
        <v>128</v>
      </c>
      <c r="BF74" s="1">
        <v>2</v>
      </c>
      <c r="BG74" s="1">
        <v>16</v>
      </c>
      <c r="BH74" s="4" t="s">
        <v>647</v>
      </c>
      <c r="BI74" s="4">
        <v>34</v>
      </c>
      <c r="BJ74" s="4" t="s">
        <v>648</v>
      </c>
      <c r="BK74" s="4">
        <v>16</v>
      </c>
      <c r="BL74" s="1">
        <v>1.7</v>
      </c>
      <c r="BM74" s="1" t="s">
        <v>324</v>
      </c>
      <c r="BN74" s="1">
        <v>105.3</v>
      </c>
      <c r="BO74" s="1">
        <v>87.1</v>
      </c>
      <c r="BP74" s="1">
        <v>92.3</v>
      </c>
      <c r="BQ74" s="1">
        <v>84.5</v>
      </c>
      <c r="BR74" s="3">
        <f t="shared" si="1"/>
        <v>92.3</v>
      </c>
      <c r="BS74" s="7" t="s">
        <v>1228</v>
      </c>
      <c r="BT74" s="1">
        <v>3.6</v>
      </c>
      <c r="BU74" s="1">
        <v>181</v>
      </c>
      <c r="BV74" s="1">
        <v>0</v>
      </c>
      <c r="BW74" s="1">
        <v>0</v>
      </c>
      <c r="BX74" s="1">
        <v>3.6</v>
      </c>
      <c r="BY74" s="1">
        <v>8</v>
      </c>
      <c r="BZ74" s="1">
        <v>1011</v>
      </c>
      <c r="CA74" s="1">
        <v>0</v>
      </c>
      <c r="CB74" s="1">
        <v>0</v>
      </c>
      <c r="CC74" s="5" t="s">
        <v>1229</v>
      </c>
      <c r="CD74" s="5" t="s">
        <v>1230</v>
      </c>
    </row>
    <row r="75" spans="1:82">
      <c r="A75" s="1">
        <v>74</v>
      </c>
      <c r="B75" s="1" t="s">
        <v>587</v>
      </c>
      <c r="C75" s="1" t="s">
        <v>1231</v>
      </c>
      <c r="D75" s="6" t="s">
        <v>1232</v>
      </c>
      <c r="E75" s="1" t="s">
        <v>85</v>
      </c>
      <c r="F75" s="1">
        <v>5.0999999999999996</v>
      </c>
      <c r="G75" s="1" t="s">
        <v>86</v>
      </c>
      <c r="H75" s="1" t="s">
        <v>150</v>
      </c>
      <c r="I75" s="1">
        <v>1</v>
      </c>
      <c r="J75" s="1" t="s">
        <v>1233</v>
      </c>
      <c r="K75" s="1" t="s">
        <v>89</v>
      </c>
      <c r="L75" s="1" t="s">
        <v>1234</v>
      </c>
      <c r="M75" s="1" t="s">
        <v>1235</v>
      </c>
      <c r="N75" s="1" t="s">
        <v>92</v>
      </c>
      <c r="O75" s="1" t="s">
        <v>1236</v>
      </c>
      <c r="P75" s="3">
        <v>19490</v>
      </c>
      <c r="Q75" s="7" t="s">
        <v>1237</v>
      </c>
      <c r="R75" s="1" t="s">
        <v>1238</v>
      </c>
      <c r="S75" s="1" t="s">
        <v>1239</v>
      </c>
      <c r="T75" s="1" t="s">
        <v>1240</v>
      </c>
      <c r="U75" s="1" t="s">
        <v>98</v>
      </c>
      <c r="V75" s="1" t="s">
        <v>102</v>
      </c>
      <c r="W75" s="1" t="s">
        <v>184</v>
      </c>
      <c r="X75" s="1">
        <v>13</v>
      </c>
      <c r="Y75" s="1" t="s">
        <v>1241</v>
      </c>
      <c r="Z75" s="1">
        <v>4</v>
      </c>
      <c r="AA75" s="8" t="s">
        <v>161</v>
      </c>
      <c r="AB75" s="1" t="s">
        <v>227</v>
      </c>
      <c r="AC75" s="1">
        <v>30</v>
      </c>
      <c r="AD75" s="1" t="s">
        <v>102</v>
      </c>
      <c r="AE75" s="1">
        <v>3.5</v>
      </c>
      <c r="AF75" s="1" t="s">
        <v>676</v>
      </c>
      <c r="AG75" s="1" t="s">
        <v>102</v>
      </c>
      <c r="AH75" s="1" t="s">
        <v>138</v>
      </c>
      <c r="AI75" s="1">
        <v>150</v>
      </c>
      <c r="AJ75" s="1">
        <v>157.69999999999999</v>
      </c>
      <c r="AK75" s="1">
        <v>78.900000000000006</v>
      </c>
      <c r="AL75" s="1">
        <v>8</v>
      </c>
      <c r="AM75" s="1" t="s">
        <v>102</v>
      </c>
      <c r="AN75" s="1" t="s">
        <v>495</v>
      </c>
      <c r="AO75" s="1" t="s">
        <v>189</v>
      </c>
      <c r="AP75" s="19" t="s">
        <v>107</v>
      </c>
      <c r="AQ75" s="1">
        <v>401</v>
      </c>
      <c r="AR75" s="1">
        <v>5.5</v>
      </c>
      <c r="AS75" s="1" t="s">
        <v>108</v>
      </c>
      <c r="AT75" s="1" t="s">
        <v>109</v>
      </c>
      <c r="AU75" s="1" t="s">
        <v>515</v>
      </c>
      <c r="AV75" s="1" t="s">
        <v>166</v>
      </c>
      <c r="AW75" s="1" t="s">
        <v>404</v>
      </c>
      <c r="AX75" s="1">
        <v>420</v>
      </c>
      <c r="AY75" s="1">
        <v>12</v>
      </c>
      <c r="AZ75" s="1" t="s">
        <v>89</v>
      </c>
      <c r="BA75" s="1" t="s">
        <v>135</v>
      </c>
      <c r="BB75" s="1" t="s">
        <v>167</v>
      </c>
      <c r="BC75" s="1">
        <v>2800</v>
      </c>
      <c r="BD75" s="1" t="s">
        <v>102</v>
      </c>
      <c r="BE75" s="1">
        <v>2048</v>
      </c>
      <c r="BF75" s="1">
        <v>2</v>
      </c>
      <c r="BG75" s="1">
        <v>16</v>
      </c>
      <c r="BH75" s="4" t="s">
        <v>865</v>
      </c>
      <c r="BI75" s="4">
        <v>38</v>
      </c>
      <c r="BJ75" s="4" t="s">
        <v>500</v>
      </c>
      <c r="BK75" s="4">
        <v>19</v>
      </c>
      <c r="BL75" s="1">
        <v>1.5</v>
      </c>
      <c r="BM75" s="1" t="s">
        <v>324</v>
      </c>
      <c r="BN75" s="1">
        <v>111.8</v>
      </c>
      <c r="BO75" s="1">
        <v>94.9</v>
      </c>
      <c r="BP75" s="1">
        <v>107.9</v>
      </c>
      <c r="BQ75" s="1">
        <v>88.4</v>
      </c>
      <c r="BR75" s="3">
        <f t="shared" si="1"/>
        <v>100.75</v>
      </c>
      <c r="BS75" s="7" t="s">
        <v>1242</v>
      </c>
      <c r="BT75" s="1">
        <v>4.4000000000000004</v>
      </c>
      <c r="BU75" s="1">
        <v>10</v>
      </c>
      <c r="BV75" s="1">
        <v>3.1</v>
      </c>
      <c r="BW75" s="1">
        <v>21</v>
      </c>
      <c r="BX75" s="1">
        <v>3.519354839</v>
      </c>
      <c r="BY75" s="1">
        <v>5</v>
      </c>
      <c r="BZ75" s="1">
        <v>343</v>
      </c>
      <c r="CA75" s="1">
        <v>18</v>
      </c>
      <c r="CB75" s="1">
        <v>0</v>
      </c>
      <c r="CC75" s="5" t="s">
        <v>1243</v>
      </c>
      <c r="CD75" s="5" t="s">
        <v>1244</v>
      </c>
    </row>
    <row r="76" spans="1:82">
      <c r="A76" s="1">
        <v>75</v>
      </c>
      <c r="B76" s="1" t="s">
        <v>587</v>
      </c>
      <c r="C76" s="1" t="s">
        <v>1245</v>
      </c>
      <c r="D76" s="12" t="s">
        <v>1246</v>
      </c>
      <c r="E76" s="1" t="s">
        <v>85</v>
      </c>
      <c r="F76" s="1">
        <v>5</v>
      </c>
      <c r="G76" s="1" t="s">
        <v>86</v>
      </c>
      <c r="H76" s="1" t="s">
        <v>87</v>
      </c>
      <c r="I76" s="1">
        <v>1</v>
      </c>
      <c r="J76" s="1" t="s">
        <v>553</v>
      </c>
      <c r="K76" s="1" t="s">
        <v>89</v>
      </c>
      <c r="L76" s="1" t="s">
        <v>124</v>
      </c>
      <c r="M76" s="1" t="s">
        <v>1247</v>
      </c>
      <c r="N76" s="1" t="s">
        <v>1248</v>
      </c>
      <c r="O76" s="1" t="s">
        <v>579</v>
      </c>
      <c r="P76" s="3">
        <v>19890</v>
      </c>
      <c r="Q76" s="7" t="s">
        <v>1249</v>
      </c>
      <c r="R76" s="1" t="s">
        <v>1250</v>
      </c>
      <c r="S76" s="1" t="s">
        <v>1251</v>
      </c>
      <c r="T76" s="1" t="s">
        <v>276</v>
      </c>
      <c r="U76" s="1" t="s">
        <v>98</v>
      </c>
      <c r="V76" s="1" t="s">
        <v>102</v>
      </c>
      <c r="W76" s="1" t="s">
        <v>296</v>
      </c>
      <c r="X76" s="1">
        <v>13</v>
      </c>
      <c r="Y76" s="1" t="s">
        <v>559</v>
      </c>
      <c r="Z76" s="1">
        <v>4</v>
      </c>
      <c r="AA76" s="8" t="s">
        <v>161</v>
      </c>
      <c r="AB76" s="1" t="s">
        <v>227</v>
      </c>
      <c r="AC76" s="1">
        <v>30</v>
      </c>
      <c r="AD76" s="1" t="s">
        <v>102</v>
      </c>
      <c r="AE76" s="1">
        <v>3.5</v>
      </c>
      <c r="AF76" s="1" t="s">
        <v>676</v>
      </c>
      <c r="AG76" s="1" t="s">
        <v>89</v>
      </c>
      <c r="AH76" s="1" t="s">
        <v>187</v>
      </c>
      <c r="AI76" s="1">
        <v>165</v>
      </c>
      <c r="AJ76" s="1">
        <v>157.69999999999999</v>
      </c>
      <c r="AK76" s="1">
        <v>79.7</v>
      </c>
      <c r="AL76" s="1">
        <v>7.6</v>
      </c>
      <c r="AM76" s="1" t="s">
        <v>102</v>
      </c>
      <c r="AN76" s="1" t="s">
        <v>163</v>
      </c>
      <c r="AO76" s="1" t="s">
        <v>189</v>
      </c>
      <c r="AP76" s="1" t="s">
        <v>107</v>
      </c>
      <c r="AQ76" s="1">
        <v>267</v>
      </c>
      <c r="AR76" s="1">
        <v>5.5</v>
      </c>
      <c r="AS76" s="1" t="s">
        <v>108</v>
      </c>
      <c r="AT76" s="1" t="s">
        <v>109</v>
      </c>
      <c r="AU76" s="1" t="s">
        <v>515</v>
      </c>
      <c r="AV76" s="1" t="s">
        <v>166</v>
      </c>
      <c r="AW76" s="1" t="s">
        <v>112</v>
      </c>
      <c r="AX76" s="1">
        <v>170</v>
      </c>
      <c r="AY76" s="1">
        <v>7</v>
      </c>
      <c r="AZ76" s="1" t="s">
        <v>102</v>
      </c>
      <c r="BA76" s="1" t="s">
        <v>107</v>
      </c>
      <c r="BB76" s="1" t="s">
        <v>734</v>
      </c>
      <c r="BC76" s="1">
        <v>2600</v>
      </c>
      <c r="BD76" s="1" t="s">
        <v>102</v>
      </c>
      <c r="BE76" s="1">
        <v>128</v>
      </c>
      <c r="BF76" s="1">
        <v>2</v>
      </c>
      <c r="BG76" s="1">
        <v>16</v>
      </c>
      <c r="BH76" s="4" t="s">
        <v>647</v>
      </c>
      <c r="BI76" s="4">
        <v>34</v>
      </c>
      <c r="BJ76" s="4" t="s">
        <v>1252</v>
      </c>
      <c r="BK76" s="4">
        <v>16</v>
      </c>
      <c r="BL76" s="1">
        <v>1.5</v>
      </c>
      <c r="BM76" s="1" t="s">
        <v>324</v>
      </c>
      <c r="BN76" s="1">
        <v>109.2</v>
      </c>
      <c r="BO76" s="1">
        <v>115.7</v>
      </c>
      <c r="BP76" s="1">
        <v>92.3</v>
      </c>
      <c r="BQ76" s="1">
        <v>107.9</v>
      </c>
      <c r="BR76" s="3">
        <f t="shared" si="1"/>
        <v>106.27500000000001</v>
      </c>
      <c r="BS76" s="7" t="s">
        <v>1253</v>
      </c>
      <c r="BT76" s="1">
        <v>3.8</v>
      </c>
      <c r="BU76" s="1">
        <v>23</v>
      </c>
      <c r="BV76" s="1">
        <v>0</v>
      </c>
      <c r="BW76" s="1">
        <v>0</v>
      </c>
      <c r="BX76" s="1">
        <v>3.8</v>
      </c>
      <c r="BY76" s="1">
        <v>5</v>
      </c>
      <c r="BZ76" s="1">
        <v>224</v>
      </c>
      <c r="CA76" s="1">
        <v>13</v>
      </c>
      <c r="CB76" s="1">
        <v>0</v>
      </c>
      <c r="CC76" s="5" t="s">
        <v>1254</v>
      </c>
      <c r="CD76" s="5" t="s">
        <v>1255</v>
      </c>
    </row>
    <row r="77" spans="1:82">
      <c r="A77" s="1">
        <v>76</v>
      </c>
      <c r="B77" s="1" t="s">
        <v>1256</v>
      </c>
      <c r="C77" s="1" t="s">
        <v>1257</v>
      </c>
      <c r="D77" s="39" t="s">
        <v>1258</v>
      </c>
      <c r="E77" s="1" t="s">
        <v>85</v>
      </c>
      <c r="F77" s="1">
        <v>5</v>
      </c>
      <c r="G77" s="1" t="s">
        <v>86</v>
      </c>
      <c r="H77" s="1" t="s">
        <v>87</v>
      </c>
      <c r="I77" s="1">
        <v>1</v>
      </c>
      <c r="J77" s="51" t="s">
        <v>1259</v>
      </c>
      <c r="K77" s="52"/>
      <c r="L77" s="1" t="s">
        <v>1075</v>
      </c>
      <c r="M77" s="1" t="s">
        <v>1260</v>
      </c>
      <c r="N77" s="1" t="s">
        <v>1261</v>
      </c>
      <c r="O77" s="1" t="s">
        <v>1262</v>
      </c>
      <c r="P77" s="3">
        <v>19999</v>
      </c>
      <c r="Q77" s="7" t="s">
        <v>1263</v>
      </c>
      <c r="R77" s="1" t="s">
        <v>1264</v>
      </c>
      <c r="S77" s="1" t="s">
        <v>1265</v>
      </c>
      <c r="T77" s="1" t="s">
        <v>1266</v>
      </c>
      <c r="U77" s="1" t="s">
        <v>277</v>
      </c>
      <c r="V77" s="1" t="s">
        <v>102</v>
      </c>
      <c r="W77" s="1" t="s">
        <v>184</v>
      </c>
      <c r="X77" s="29">
        <v>13</v>
      </c>
      <c r="Y77" s="30" t="s">
        <v>1267</v>
      </c>
      <c r="Z77" s="1">
        <v>2</v>
      </c>
      <c r="AA77" s="8" t="s">
        <v>807</v>
      </c>
      <c r="AB77" s="1" t="s">
        <v>1268</v>
      </c>
      <c r="AC77" s="1">
        <v>30</v>
      </c>
      <c r="AD77" s="1" t="s">
        <v>102</v>
      </c>
      <c r="AE77" s="1">
        <v>3.5</v>
      </c>
      <c r="AF77" s="1" t="s">
        <v>435</v>
      </c>
      <c r="AG77" s="1" t="s">
        <v>89</v>
      </c>
      <c r="AH77" s="1" t="s">
        <v>702</v>
      </c>
      <c r="AI77" s="1">
        <v>184</v>
      </c>
      <c r="AJ77" s="1">
        <v>159.30000000000001</v>
      </c>
      <c r="AK77" s="1">
        <v>83</v>
      </c>
      <c r="AL77" s="1">
        <v>10.1</v>
      </c>
      <c r="AM77" s="1" t="s">
        <v>102</v>
      </c>
      <c r="AN77" s="1" t="s">
        <v>1269</v>
      </c>
      <c r="AO77" s="1" t="s">
        <v>513</v>
      </c>
      <c r="AP77" s="1" t="s">
        <v>211</v>
      </c>
      <c r="AQ77" s="1">
        <v>493</v>
      </c>
      <c r="AR77" s="1">
        <v>6</v>
      </c>
      <c r="AS77" s="1" t="s">
        <v>108</v>
      </c>
      <c r="AT77" s="1" t="s">
        <v>514</v>
      </c>
      <c r="AU77" s="1" t="s">
        <v>515</v>
      </c>
      <c r="AV77" s="1" t="s">
        <v>166</v>
      </c>
      <c r="AW77" s="1" t="s">
        <v>301</v>
      </c>
      <c r="AX77" s="1">
        <v>330</v>
      </c>
      <c r="AY77" s="1">
        <v>24</v>
      </c>
      <c r="AZ77" s="1" t="s">
        <v>89</v>
      </c>
      <c r="BA77" s="1" t="s">
        <v>135</v>
      </c>
      <c r="BB77" s="1" t="s">
        <v>167</v>
      </c>
      <c r="BC77" s="1">
        <v>3220</v>
      </c>
      <c r="BD77" s="1" t="s">
        <v>89</v>
      </c>
      <c r="BE77" s="1">
        <v>0</v>
      </c>
      <c r="BF77" s="1">
        <v>3</v>
      </c>
      <c r="BG77" s="1">
        <v>32</v>
      </c>
      <c r="BH77" s="4" t="s">
        <v>1270</v>
      </c>
      <c r="BI77" s="4">
        <v>13</v>
      </c>
      <c r="BJ77" s="4" t="s">
        <v>1271</v>
      </c>
      <c r="BK77" s="4">
        <v>9</v>
      </c>
      <c r="BL77" s="1">
        <v>2.7</v>
      </c>
      <c r="BM77" s="1" t="s">
        <v>116</v>
      </c>
      <c r="BN77" s="1">
        <v>117</v>
      </c>
      <c r="BO77" s="1">
        <v>120.9</v>
      </c>
      <c r="BP77" s="1">
        <v>101.4</v>
      </c>
      <c r="BQ77" s="1">
        <v>113.1</v>
      </c>
      <c r="BR77" s="3">
        <f t="shared" si="1"/>
        <v>113.1</v>
      </c>
      <c r="BS77" s="7" t="s">
        <v>1272</v>
      </c>
      <c r="BT77" s="1">
        <v>4.0999999999999996</v>
      </c>
      <c r="BU77" s="1">
        <v>1912</v>
      </c>
      <c r="BV77" s="1">
        <v>0</v>
      </c>
      <c r="BW77" s="1">
        <v>0</v>
      </c>
      <c r="BX77" s="1">
        <v>4.0999999999999996</v>
      </c>
      <c r="BY77" s="1">
        <v>29</v>
      </c>
      <c r="BZ77" s="1">
        <v>2457</v>
      </c>
      <c r="CA77" s="1">
        <v>20</v>
      </c>
      <c r="CB77" s="1">
        <v>0</v>
      </c>
      <c r="CC77" s="5" t="s">
        <v>1273</v>
      </c>
      <c r="CD77" s="5" t="s">
        <v>1274</v>
      </c>
    </row>
    <row r="78" spans="1:82">
      <c r="A78" s="1">
        <v>77</v>
      </c>
      <c r="B78" s="1" t="s">
        <v>1058</v>
      </c>
      <c r="C78" s="1" t="s">
        <v>1275</v>
      </c>
      <c r="D78" s="16" t="s">
        <v>1276</v>
      </c>
      <c r="E78" s="1" t="s">
        <v>85</v>
      </c>
      <c r="F78" s="1">
        <v>4.4000000000000004</v>
      </c>
      <c r="G78" s="1" t="s">
        <v>309</v>
      </c>
      <c r="H78" s="1" t="s">
        <v>310</v>
      </c>
      <c r="I78" s="1">
        <v>1</v>
      </c>
      <c r="J78" s="1" t="s">
        <v>311</v>
      </c>
      <c r="K78" s="1" t="s">
        <v>107</v>
      </c>
      <c r="L78" s="1" t="s">
        <v>373</v>
      </c>
      <c r="M78" s="1" t="s">
        <v>1277</v>
      </c>
      <c r="N78" s="1" t="s">
        <v>1278</v>
      </c>
      <c r="O78" s="1" t="s">
        <v>860</v>
      </c>
      <c r="P78" s="3">
        <v>19999</v>
      </c>
      <c r="Q78" s="7" t="s">
        <v>1279</v>
      </c>
      <c r="R78" s="1" t="s">
        <v>1280</v>
      </c>
      <c r="S78" s="1" t="s">
        <v>1281</v>
      </c>
      <c r="T78" s="1" t="s">
        <v>1282</v>
      </c>
      <c r="U78" s="1" t="s">
        <v>277</v>
      </c>
      <c r="V78" s="1" t="s">
        <v>102</v>
      </c>
      <c r="W78" s="1" t="s">
        <v>184</v>
      </c>
      <c r="X78" s="1">
        <v>13</v>
      </c>
      <c r="Y78" s="1" t="s">
        <v>1283</v>
      </c>
      <c r="Z78" s="1">
        <v>5</v>
      </c>
      <c r="AA78" s="8" t="s">
        <v>807</v>
      </c>
      <c r="AB78" s="1" t="s">
        <v>808</v>
      </c>
      <c r="AC78" s="1">
        <v>30</v>
      </c>
      <c r="AD78" s="1" t="s">
        <v>135</v>
      </c>
      <c r="AE78" s="1">
        <v>3.5</v>
      </c>
      <c r="AF78" s="19" t="s">
        <v>676</v>
      </c>
      <c r="AG78" s="1" t="s">
        <v>107</v>
      </c>
      <c r="AH78" s="1" t="s">
        <v>702</v>
      </c>
      <c r="AI78" s="1">
        <v>162</v>
      </c>
      <c r="AJ78" s="1">
        <v>152.9</v>
      </c>
      <c r="AK78" s="1">
        <v>75.900000000000006</v>
      </c>
      <c r="AL78" s="1">
        <v>8.9</v>
      </c>
      <c r="AM78" s="1" t="s">
        <v>135</v>
      </c>
      <c r="AN78" s="1" t="s">
        <v>495</v>
      </c>
      <c r="AO78" s="1" t="s">
        <v>189</v>
      </c>
      <c r="AP78" s="1" t="s">
        <v>211</v>
      </c>
      <c r="AQ78" s="1">
        <v>401</v>
      </c>
      <c r="AR78" s="1">
        <v>5.5</v>
      </c>
      <c r="AS78" s="1" t="s">
        <v>278</v>
      </c>
      <c r="AT78" s="1" t="s">
        <v>514</v>
      </c>
      <c r="AU78" s="1" t="s">
        <v>110</v>
      </c>
      <c r="AV78" s="1" t="s">
        <v>111</v>
      </c>
      <c r="AW78" s="1" t="s">
        <v>345</v>
      </c>
      <c r="AX78" s="1">
        <v>360</v>
      </c>
      <c r="AY78" s="1">
        <v>38</v>
      </c>
      <c r="AZ78" s="1" t="s">
        <v>89</v>
      </c>
      <c r="BA78" s="1" t="s">
        <v>135</v>
      </c>
      <c r="BB78" s="1" t="s">
        <v>167</v>
      </c>
      <c r="BC78" s="1">
        <v>3100</v>
      </c>
      <c r="BD78" s="1" t="s">
        <v>99</v>
      </c>
      <c r="BE78" s="1">
        <v>0</v>
      </c>
      <c r="BF78" s="1">
        <v>3</v>
      </c>
      <c r="BG78" s="1">
        <v>64</v>
      </c>
      <c r="BH78" s="4" t="s">
        <v>1067</v>
      </c>
      <c r="BI78" s="4">
        <v>16</v>
      </c>
      <c r="BJ78" s="4" t="s">
        <v>1284</v>
      </c>
      <c r="BK78" s="4">
        <v>15</v>
      </c>
      <c r="BL78" s="1">
        <v>2.5</v>
      </c>
      <c r="BM78" s="1" t="s">
        <v>116</v>
      </c>
      <c r="BN78" s="1">
        <v>100.1</v>
      </c>
      <c r="BO78" s="1">
        <v>97.5</v>
      </c>
      <c r="BP78" s="1">
        <v>96.2</v>
      </c>
      <c r="BQ78" s="1">
        <v>92.3</v>
      </c>
      <c r="BR78" s="3">
        <f t="shared" si="1"/>
        <v>96.525000000000006</v>
      </c>
      <c r="BS78" s="7" t="s">
        <v>1285</v>
      </c>
      <c r="BT78" s="1">
        <v>4</v>
      </c>
      <c r="BU78" s="1">
        <v>1108</v>
      </c>
      <c r="BV78" s="1">
        <v>0</v>
      </c>
      <c r="BW78" s="1">
        <v>0</v>
      </c>
      <c r="BX78" s="1">
        <v>4</v>
      </c>
      <c r="BY78" s="1">
        <v>12</v>
      </c>
      <c r="BZ78" s="1">
        <v>2861</v>
      </c>
      <c r="CA78" s="1">
        <v>22</v>
      </c>
      <c r="CB78" s="1">
        <v>0</v>
      </c>
      <c r="CC78" s="5" t="s">
        <v>1286</v>
      </c>
      <c r="CD78" s="5" t="s">
        <v>1287</v>
      </c>
    </row>
    <row r="79" spans="1:82">
      <c r="A79" s="1">
        <v>78</v>
      </c>
      <c r="B79" s="1" t="s">
        <v>1288</v>
      </c>
      <c r="C79" s="1" t="s">
        <v>1289</v>
      </c>
      <c r="D79" s="28" t="s">
        <v>1290</v>
      </c>
      <c r="E79" s="1" t="s">
        <v>1291</v>
      </c>
      <c r="F79" s="1">
        <v>7</v>
      </c>
      <c r="G79" s="1" t="s">
        <v>287</v>
      </c>
      <c r="H79" s="1" t="s">
        <v>1292</v>
      </c>
      <c r="I79" s="1">
        <v>2</v>
      </c>
      <c r="J79" s="1" t="s">
        <v>1293</v>
      </c>
      <c r="K79" s="1" t="s">
        <v>107</v>
      </c>
      <c r="L79" s="1" t="s">
        <v>684</v>
      </c>
      <c r="M79" s="1" t="s">
        <v>1294</v>
      </c>
      <c r="N79" s="1" t="s">
        <v>1295</v>
      </c>
      <c r="O79" s="1" t="s">
        <v>1296</v>
      </c>
      <c r="P79" s="3">
        <v>20397</v>
      </c>
      <c r="Q79" s="7" t="s">
        <v>1297</v>
      </c>
      <c r="R79" s="1" t="s">
        <v>1298</v>
      </c>
      <c r="S79" s="1" t="s">
        <v>1299</v>
      </c>
      <c r="T79" s="1" t="s">
        <v>1300</v>
      </c>
      <c r="U79" s="1" t="s">
        <v>277</v>
      </c>
      <c r="V79" s="1" t="s">
        <v>102</v>
      </c>
      <c r="W79" s="1" t="s">
        <v>296</v>
      </c>
      <c r="X79" s="1">
        <v>8</v>
      </c>
      <c r="Y79" s="1" t="s">
        <v>1301</v>
      </c>
      <c r="Z79" s="1">
        <v>1.2</v>
      </c>
      <c r="AA79" s="8" t="s">
        <v>161</v>
      </c>
      <c r="AB79" s="1" t="s">
        <v>162</v>
      </c>
      <c r="AC79" s="1">
        <v>30</v>
      </c>
      <c r="AD79" s="1" t="s">
        <v>135</v>
      </c>
      <c r="AE79" s="1">
        <v>3.5</v>
      </c>
      <c r="AF79" s="20" t="s">
        <v>320</v>
      </c>
      <c r="AG79" s="1" t="s">
        <v>89</v>
      </c>
      <c r="AH79" s="1" t="s">
        <v>382</v>
      </c>
      <c r="AI79" s="1">
        <v>112</v>
      </c>
      <c r="AJ79" s="1">
        <v>123.8</v>
      </c>
      <c r="AK79" s="1">
        <v>58.6</v>
      </c>
      <c r="AL79" s="1">
        <v>7.6</v>
      </c>
      <c r="AM79" s="1" t="s">
        <v>135</v>
      </c>
      <c r="AN79" s="1" t="s">
        <v>1302</v>
      </c>
      <c r="AO79" s="1" t="s">
        <v>189</v>
      </c>
      <c r="AP79" s="1" t="s">
        <v>1303</v>
      </c>
      <c r="AQ79" s="1">
        <v>326</v>
      </c>
      <c r="AR79" s="1">
        <v>4</v>
      </c>
      <c r="AS79" s="1" t="s">
        <v>1304</v>
      </c>
      <c r="AT79" s="1" t="s">
        <v>514</v>
      </c>
      <c r="AU79" s="1" t="s">
        <v>384</v>
      </c>
      <c r="AV79" s="1" t="s">
        <v>166</v>
      </c>
      <c r="AW79" s="1" t="s">
        <v>301</v>
      </c>
      <c r="AX79" s="1">
        <v>250</v>
      </c>
      <c r="AY79" s="1">
        <v>10</v>
      </c>
      <c r="AZ79" s="1" t="s">
        <v>89</v>
      </c>
      <c r="BA79" s="1" t="s">
        <v>135</v>
      </c>
      <c r="BB79" s="1" t="s">
        <v>167</v>
      </c>
      <c r="BC79" s="1">
        <v>1560</v>
      </c>
      <c r="BD79" s="1" t="s">
        <v>99</v>
      </c>
      <c r="BE79" s="1">
        <v>0</v>
      </c>
      <c r="BF79" s="1">
        <v>1</v>
      </c>
      <c r="BG79" s="1">
        <v>16</v>
      </c>
      <c r="BH79" s="4" t="s">
        <v>1305</v>
      </c>
      <c r="BI79" s="4">
        <v>17</v>
      </c>
      <c r="BJ79" s="4" t="s">
        <v>1306</v>
      </c>
      <c r="BK79" s="4">
        <v>13</v>
      </c>
      <c r="BL79" s="1">
        <v>1.3</v>
      </c>
      <c r="BM79" s="1" t="s">
        <v>109</v>
      </c>
      <c r="BN79" s="1">
        <v>120.1</v>
      </c>
      <c r="BO79" s="1">
        <v>99.8</v>
      </c>
      <c r="BP79" s="1">
        <v>117</v>
      </c>
      <c r="BQ79" s="1">
        <v>70.2</v>
      </c>
      <c r="BR79" s="3">
        <f t="shared" si="1"/>
        <v>101.77499999999999</v>
      </c>
      <c r="BS79" s="7" t="s">
        <v>1307</v>
      </c>
      <c r="BT79" s="1">
        <v>4.2</v>
      </c>
      <c r="BU79" s="1">
        <v>5005</v>
      </c>
      <c r="BV79" s="1">
        <v>4.3</v>
      </c>
      <c r="BW79" s="1">
        <v>4580</v>
      </c>
      <c r="BX79" s="1">
        <v>4.2477829939999996</v>
      </c>
      <c r="BY79" s="1">
        <v>1</v>
      </c>
      <c r="BZ79" s="1">
        <v>8673</v>
      </c>
      <c r="CA79" s="1">
        <v>1304</v>
      </c>
      <c r="CB79" s="1">
        <v>1304</v>
      </c>
      <c r="CC79" s="5" t="s">
        <v>1308</v>
      </c>
      <c r="CD79" s="5" t="s">
        <v>1309</v>
      </c>
    </row>
    <row r="80" spans="1:82">
      <c r="A80" s="1">
        <v>79</v>
      </c>
      <c r="B80" s="1" t="s">
        <v>587</v>
      </c>
      <c r="C80" s="1" t="s">
        <v>1310</v>
      </c>
      <c r="D80" s="6" t="s">
        <v>1311</v>
      </c>
      <c r="E80" s="1" t="s">
        <v>85</v>
      </c>
      <c r="F80" s="1">
        <v>5</v>
      </c>
      <c r="G80" s="1" t="s">
        <v>86</v>
      </c>
      <c r="H80" s="1" t="s">
        <v>87</v>
      </c>
      <c r="I80" s="1">
        <v>1</v>
      </c>
      <c r="J80" s="1" t="s">
        <v>1312</v>
      </c>
      <c r="K80" s="1" t="s">
        <v>107</v>
      </c>
      <c r="L80" s="1" t="s">
        <v>373</v>
      </c>
      <c r="M80" s="1" t="s">
        <v>1313</v>
      </c>
      <c r="N80" s="1" t="s">
        <v>1314</v>
      </c>
      <c r="O80" s="1" t="s">
        <v>1315</v>
      </c>
      <c r="P80" s="3">
        <v>21300</v>
      </c>
      <c r="Q80" s="7" t="s">
        <v>1316</v>
      </c>
      <c r="R80" s="1" t="s">
        <v>1317</v>
      </c>
      <c r="S80" s="1" t="s">
        <v>1318</v>
      </c>
      <c r="T80" s="1" t="s">
        <v>674</v>
      </c>
      <c r="U80" s="1" t="s">
        <v>98</v>
      </c>
      <c r="V80" s="1" t="s">
        <v>102</v>
      </c>
      <c r="W80" s="1" t="s">
        <v>184</v>
      </c>
      <c r="X80" s="1">
        <v>13</v>
      </c>
      <c r="Y80" s="1" t="s">
        <v>1319</v>
      </c>
      <c r="Z80" s="1">
        <v>4</v>
      </c>
      <c r="AA80" s="8" t="s">
        <v>161</v>
      </c>
      <c r="AB80" s="1" t="s">
        <v>162</v>
      </c>
      <c r="AC80" s="1">
        <v>30</v>
      </c>
      <c r="AD80" s="1" t="s">
        <v>135</v>
      </c>
      <c r="AE80" s="1">
        <v>3.5</v>
      </c>
      <c r="AF80" s="1" t="s">
        <v>1225</v>
      </c>
      <c r="AG80" s="1" t="s">
        <v>137</v>
      </c>
      <c r="AH80" s="1" t="s">
        <v>382</v>
      </c>
      <c r="AI80" s="1">
        <v>183</v>
      </c>
      <c r="AJ80" s="1">
        <v>158</v>
      </c>
      <c r="AK80" s="1">
        <v>77.5</v>
      </c>
      <c r="AL80" s="1">
        <v>8</v>
      </c>
      <c r="AM80" s="1" t="s">
        <v>135</v>
      </c>
      <c r="AN80" s="1" t="s">
        <v>495</v>
      </c>
      <c r="AO80" s="1" t="s">
        <v>599</v>
      </c>
      <c r="AP80" s="1" t="s">
        <v>107</v>
      </c>
      <c r="AQ80" s="1">
        <v>401</v>
      </c>
      <c r="AR80" s="1">
        <v>5.5</v>
      </c>
      <c r="AS80" s="1" t="s">
        <v>108</v>
      </c>
      <c r="AT80" s="1" t="s">
        <v>109</v>
      </c>
      <c r="AU80" s="1" t="s">
        <v>384</v>
      </c>
      <c r="AV80" s="1" t="s">
        <v>166</v>
      </c>
      <c r="AW80" s="1" t="s">
        <v>973</v>
      </c>
      <c r="AX80" s="1">
        <v>687</v>
      </c>
      <c r="AY80" s="1">
        <v>19</v>
      </c>
      <c r="AZ80" s="1" t="s">
        <v>89</v>
      </c>
      <c r="BA80" s="1" t="s">
        <v>135</v>
      </c>
      <c r="BB80" s="1" t="s">
        <v>167</v>
      </c>
      <c r="BC80" s="1">
        <v>2600</v>
      </c>
      <c r="BD80" s="1" t="s">
        <v>102</v>
      </c>
      <c r="BE80" s="1">
        <v>128</v>
      </c>
      <c r="BF80" s="1">
        <v>2</v>
      </c>
      <c r="BG80" s="1">
        <v>16</v>
      </c>
      <c r="BH80" s="4" t="s">
        <v>789</v>
      </c>
      <c r="BI80" s="4">
        <v>29</v>
      </c>
      <c r="BJ80" s="4" t="s">
        <v>790</v>
      </c>
      <c r="BK80" s="4">
        <v>22</v>
      </c>
      <c r="BL80" s="1">
        <v>1.7</v>
      </c>
      <c r="BM80" s="1" t="s">
        <v>324</v>
      </c>
      <c r="BN80" s="1">
        <v>88.4</v>
      </c>
      <c r="BO80" s="1">
        <v>107.9</v>
      </c>
      <c r="BP80" s="1">
        <v>113.1</v>
      </c>
      <c r="BQ80" s="1">
        <v>107.9</v>
      </c>
      <c r="BR80" s="3">
        <f t="shared" si="1"/>
        <v>104.32499999999999</v>
      </c>
      <c r="BS80" s="7" t="s">
        <v>1320</v>
      </c>
      <c r="BT80" s="1">
        <v>3.4</v>
      </c>
      <c r="BU80" s="1">
        <v>828</v>
      </c>
      <c r="BV80" s="1">
        <v>3.3</v>
      </c>
      <c r="BW80" s="1">
        <v>383</v>
      </c>
      <c r="BX80" s="1">
        <v>3.3683732449999999</v>
      </c>
      <c r="BY80" s="1">
        <v>5</v>
      </c>
      <c r="BZ80" s="1">
        <v>2861</v>
      </c>
      <c r="CA80" s="1">
        <v>131</v>
      </c>
      <c r="CB80" s="1">
        <v>131</v>
      </c>
      <c r="CC80" s="5" t="s">
        <v>1321</v>
      </c>
      <c r="CD80" s="5" t="s">
        <v>1322</v>
      </c>
    </row>
    <row r="81" spans="1:82">
      <c r="A81" s="1">
        <v>80</v>
      </c>
      <c r="B81" s="1" t="s">
        <v>283</v>
      </c>
      <c r="C81" s="1" t="s">
        <v>1323</v>
      </c>
      <c r="D81" s="6" t="s">
        <v>1324</v>
      </c>
      <c r="E81" s="1" t="s">
        <v>85</v>
      </c>
      <c r="F81" s="1">
        <v>4.4000000000000004</v>
      </c>
      <c r="G81" s="1" t="s">
        <v>309</v>
      </c>
      <c r="H81" s="1" t="s">
        <v>310</v>
      </c>
      <c r="I81" s="1">
        <v>1</v>
      </c>
      <c r="J81" s="1" t="s">
        <v>1325</v>
      </c>
      <c r="K81" s="1" t="s">
        <v>135</v>
      </c>
      <c r="L81" s="1" t="s">
        <v>1326</v>
      </c>
      <c r="M81" s="1" t="s">
        <v>1327</v>
      </c>
      <c r="N81" s="1" t="s">
        <v>1328</v>
      </c>
      <c r="O81" s="1" t="s">
        <v>1329</v>
      </c>
      <c r="P81" s="3">
        <v>21999</v>
      </c>
      <c r="Q81" s="7" t="s">
        <v>1330</v>
      </c>
      <c r="R81" s="1" t="s">
        <v>1331</v>
      </c>
      <c r="S81" s="19" t="s">
        <v>1332</v>
      </c>
      <c r="T81" s="1" t="s">
        <v>1333</v>
      </c>
      <c r="U81" s="1" t="s">
        <v>98</v>
      </c>
      <c r="V81" s="1" t="s">
        <v>102</v>
      </c>
      <c r="W81" s="1" t="s">
        <v>296</v>
      </c>
      <c r="X81" s="1">
        <v>16</v>
      </c>
      <c r="Y81" s="1" t="s">
        <v>1334</v>
      </c>
      <c r="Z81" s="19">
        <v>2</v>
      </c>
      <c r="AA81" s="8" t="s">
        <v>807</v>
      </c>
      <c r="AB81" s="1" t="s">
        <v>808</v>
      </c>
      <c r="AC81" s="1">
        <v>30</v>
      </c>
      <c r="AD81" s="1" t="s">
        <v>135</v>
      </c>
      <c r="AE81" s="1">
        <v>3.5</v>
      </c>
      <c r="AF81" s="1" t="s">
        <v>1170</v>
      </c>
      <c r="AG81" s="1" t="s">
        <v>89</v>
      </c>
      <c r="AH81" s="1" t="s">
        <v>702</v>
      </c>
      <c r="AI81" s="1">
        <v>145</v>
      </c>
      <c r="AJ81" s="1">
        <v>142</v>
      </c>
      <c r="AK81" s="1">
        <v>72.5</v>
      </c>
      <c r="AL81" s="1">
        <v>8.1</v>
      </c>
      <c r="AM81" s="1" t="s">
        <v>135</v>
      </c>
      <c r="AN81" s="1" t="s">
        <v>645</v>
      </c>
      <c r="AO81" s="1" t="s">
        <v>300</v>
      </c>
      <c r="AP81" s="1" t="s">
        <v>211</v>
      </c>
      <c r="AQ81" s="1">
        <v>432</v>
      </c>
      <c r="AR81" s="1">
        <v>5.0999999999999996</v>
      </c>
      <c r="AS81" s="19" t="s">
        <v>1335</v>
      </c>
      <c r="AT81" s="1" t="s">
        <v>514</v>
      </c>
      <c r="AU81" s="1" t="s">
        <v>515</v>
      </c>
      <c r="AV81" s="1" t="s">
        <v>166</v>
      </c>
      <c r="AW81" s="1" t="s">
        <v>345</v>
      </c>
      <c r="AX81" s="1">
        <v>390</v>
      </c>
      <c r="AY81" s="1">
        <v>21</v>
      </c>
      <c r="AZ81" s="1" t="s">
        <v>102</v>
      </c>
      <c r="BA81" s="1" t="s">
        <v>107</v>
      </c>
      <c r="BB81" s="1" t="s">
        <v>113</v>
      </c>
      <c r="BC81" s="1">
        <v>2800</v>
      </c>
      <c r="BD81" s="1" t="s">
        <v>102</v>
      </c>
      <c r="BE81" s="1">
        <v>128</v>
      </c>
      <c r="BF81" s="1">
        <v>2</v>
      </c>
      <c r="BG81" s="1">
        <v>16</v>
      </c>
      <c r="BH81" s="4" t="s">
        <v>1067</v>
      </c>
      <c r="BI81" s="4">
        <v>16</v>
      </c>
      <c r="BJ81" s="4" t="s">
        <v>1068</v>
      </c>
      <c r="BK81" s="4">
        <v>15</v>
      </c>
      <c r="BL81" s="1">
        <v>1.9</v>
      </c>
      <c r="BM81" s="1" t="s">
        <v>116</v>
      </c>
      <c r="BN81" s="1">
        <v>119.6</v>
      </c>
      <c r="BO81" s="1">
        <v>110.5</v>
      </c>
      <c r="BP81" s="1">
        <v>118.3</v>
      </c>
      <c r="BQ81" s="1">
        <v>93.6</v>
      </c>
      <c r="BR81" s="3">
        <f t="shared" si="1"/>
        <v>110.5</v>
      </c>
      <c r="BS81" s="7" t="s">
        <v>1336</v>
      </c>
      <c r="BT81" s="1">
        <v>2.5</v>
      </c>
      <c r="BU81" s="1">
        <v>951</v>
      </c>
      <c r="BV81" s="1">
        <v>4</v>
      </c>
      <c r="BW81" s="1">
        <v>115</v>
      </c>
      <c r="BX81" s="1">
        <v>2.6618198870000001</v>
      </c>
      <c r="BY81" s="1">
        <v>2</v>
      </c>
      <c r="BZ81" s="1">
        <v>11109</v>
      </c>
      <c r="CA81" s="1">
        <v>22</v>
      </c>
      <c r="CB81" s="1">
        <v>0</v>
      </c>
      <c r="CC81" s="5" t="s">
        <v>1337</v>
      </c>
      <c r="CD81" s="5" t="s">
        <v>1338</v>
      </c>
    </row>
    <row r="82" spans="1:82">
      <c r="A82" s="1">
        <v>81</v>
      </c>
      <c r="B82" s="1" t="s">
        <v>1030</v>
      </c>
      <c r="C82" s="1" t="s">
        <v>1339</v>
      </c>
      <c r="D82" s="6" t="str">
        <f>HYPERLINK("http://www.flipkart.com/sony-xperia-c5-ultra-dual/p/itmean22k78dfeps?pid=MOBEAN22VJAGTSZW&amp;affid=marketing40","http://www.flipkart.com/sony-xperia-c5-ultra-dual/p/itmean22k78dfeps?pid=MOBEAN22VJAGTSZW&amp;affid=marketing40")</f>
        <v>http://www.flipkart.com/sony-xperia-c5-ultra-dual/p/itmean22k78dfeps?pid=MOBEAN22VJAGTSZW&amp;affid=marketing40</v>
      </c>
      <c r="E82" s="1" t="s">
        <v>85</v>
      </c>
      <c r="F82" s="1">
        <v>5</v>
      </c>
      <c r="G82" s="1" t="s">
        <v>86</v>
      </c>
      <c r="H82" s="1" t="s">
        <v>87</v>
      </c>
      <c r="I82" s="1">
        <v>1</v>
      </c>
      <c r="J82" s="1" t="s">
        <v>1340</v>
      </c>
      <c r="K82" s="1" t="s">
        <v>89</v>
      </c>
      <c r="L82" s="1" t="s">
        <v>1341</v>
      </c>
      <c r="M82" s="1" t="s">
        <v>1342</v>
      </c>
      <c r="N82" s="1" t="s">
        <v>1343</v>
      </c>
      <c r="O82" s="1" t="s">
        <v>1344</v>
      </c>
      <c r="P82" s="3">
        <v>21999</v>
      </c>
      <c r="Q82" s="7" t="s">
        <v>1345</v>
      </c>
      <c r="R82" s="1" t="s">
        <v>1346</v>
      </c>
      <c r="S82" s="20" t="s">
        <v>1223</v>
      </c>
      <c r="T82" s="1" t="s">
        <v>1347</v>
      </c>
      <c r="U82" s="1" t="s">
        <v>98</v>
      </c>
      <c r="V82" s="1" t="s">
        <v>102</v>
      </c>
      <c r="W82" s="1" t="s">
        <v>184</v>
      </c>
      <c r="X82" s="1">
        <v>13</v>
      </c>
      <c r="Y82" s="1" t="s">
        <v>160</v>
      </c>
      <c r="Z82" s="1">
        <v>13</v>
      </c>
      <c r="AA82" s="8" t="s">
        <v>161</v>
      </c>
      <c r="AB82" s="1" t="s">
        <v>227</v>
      </c>
      <c r="AC82" s="1">
        <v>30</v>
      </c>
      <c r="AD82" s="1" t="s">
        <v>135</v>
      </c>
      <c r="AE82" s="1">
        <v>3.5</v>
      </c>
      <c r="AF82" s="1" t="s">
        <v>1225</v>
      </c>
      <c r="AG82" s="1" t="s">
        <v>102</v>
      </c>
      <c r="AH82" s="1" t="s">
        <v>382</v>
      </c>
      <c r="AI82" s="1">
        <v>187</v>
      </c>
      <c r="AJ82" s="1">
        <v>164.2</v>
      </c>
      <c r="AK82" s="1">
        <v>79.599999999999994</v>
      </c>
      <c r="AL82" s="1">
        <v>8.1999999999999993</v>
      </c>
      <c r="AM82" s="1" t="s">
        <v>102</v>
      </c>
      <c r="AN82" s="1" t="s">
        <v>645</v>
      </c>
      <c r="AO82" s="1" t="s">
        <v>189</v>
      </c>
      <c r="AP82" s="1" t="s">
        <v>1227</v>
      </c>
      <c r="AQ82" s="1">
        <v>367</v>
      </c>
      <c r="AR82" s="1">
        <v>6</v>
      </c>
      <c r="AS82" s="1" t="s">
        <v>108</v>
      </c>
      <c r="AT82" s="1" t="s">
        <v>109</v>
      </c>
      <c r="AU82" s="1" t="s">
        <v>515</v>
      </c>
      <c r="AV82" s="1" t="s">
        <v>166</v>
      </c>
      <c r="AW82" s="1" t="s">
        <v>301</v>
      </c>
      <c r="AX82" s="1">
        <v>635</v>
      </c>
      <c r="AY82" s="1">
        <v>13</v>
      </c>
      <c r="AZ82" s="1" t="s">
        <v>89</v>
      </c>
      <c r="BA82" s="1" t="s">
        <v>135</v>
      </c>
      <c r="BB82" s="1" t="s">
        <v>113</v>
      </c>
      <c r="BC82" s="1">
        <v>2930</v>
      </c>
      <c r="BD82" s="1" t="s">
        <v>102</v>
      </c>
      <c r="BE82" s="1">
        <v>200</v>
      </c>
      <c r="BF82" s="1">
        <v>2</v>
      </c>
      <c r="BG82" s="1">
        <v>16</v>
      </c>
      <c r="BH82" s="4" t="s">
        <v>647</v>
      </c>
      <c r="BI82" s="4">
        <v>34</v>
      </c>
      <c r="BJ82" s="4" t="s">
        <v>824</v>
      </c>
      <c r="BK82" s="4">
        <v>16</v>
      </c>
      <c r="BL82" s="1">
        <v>1.7</v>
      </c>
      <c r="BM82" s="1" t="s">
        <v>324</v>
      </c>
      <c r="BN82" s="1">
        <v>110.5</v>
      </c>
      <c r="BO82" s="1">
        <v>80.599999999999994</v>
      </c>
      <c r="BP82" s="1">
        <v>105.3</v>
      </c>
      <c r="BQ82" s="1">
        <v>80.599999999999994</v>
      </c>
      <c r="BR82" s="3">
        <f t="shared" si="1"/>
        <v>94.25</v>
      </c>
      <c r="BS82" s="7" t="s">
        <v>1348</v>
      </c>
      <c r="BT82" s="1">
        <v>3.7</v>
      </c>
      <c r="BU82" s="1">
        <v>104</v>
      </c>
      <c r="BV82" s="1">
        <v>3.7</v>
      </c>
      <c r="BW82" s="1">
        <v>111</v>
      </c>
      <c r="BX82" s="1">
        <v>3.7</v>
      </c>
      <c r="BY82" s="1">
        <v>8</v>
      </c>
      <c r="BZ82" s="1">
        <v>1026</v>
      </c>
      <c r="CA82" s="1">
        <v>26</v>
      </c>
      <c r="CB82" s="1">
        <v>0</v>
      </c>
      <c r="CC82" s="5" t="s">
        <v>1349</v>
      </c>
      <c r="CD82" s="5" t="s">
        <v>1350</v>
      </c>
    </row>
    <row r="83" spans="1:82">
      <c r="A83" s="1">
        <v>82</v>
      </c>
      <c r="B83" s="1" t="s">
        <v>1058</v>
      </c>
      <c r="C83" s="1" t="s">
        <v>1351</v>
      </c>
      <c r="D83" s="28" t="s">
        <v>1352</v>
      </c>
      <c r="E83" s="1" t="s">
        <v>85</v>
      </c>
      <c r="F83" s="1">
        <v>5.0999999999999996</v>
      </c>
      <c r="G83" s="1" t="s">
        <v>86</v>
      </c>
      <c r="H83" s="1" t="s">
        <v>150</v>
      </c>
      <c r="I83" s="1">
        <v>1</v>
      </c>
      <c r="J83" s="1" t="s">
        <v>311</v>
      </c>
      <c r="K83" s="1" t="s">
        <v>107</v>
      </c>
      <c r="L83" s="1" t="s">
        <v>373</v>
      </c>
      <c r="M83" s="1" t="s">
        <v>1353</v>
      </c>
      <c r="N83" s="1" t="s">
        <v>1354</v>
      </c>
      <c r="O83" s="1" t="s">
        <v>860</v>
      </c>
      <c r="P83" s="3">
        <v>22999</v>
      </c>
      <c r="Q83" s="7" t="s">
        <v>1355</v>
      </c>
      <c r="R83" s="1" t="s">
        <v>1356</v>
      </c>
      <c r="S83" s="1" t="s">
        <v>1357</v>
      </c>
      <c r="T83" s="1" t="s">
        <v>1358</v>
      </c>
      <c r="U83" s="1" t="s">
        <v>277</v>
      </c>
      <c r="V83" s="1" t="s">
        <v>102</v>
      </c>
      <c r="W83" s="1" t="s">
        <v>184</v>
      </c>
      <c r="X83" s="1">
        <v>13</v>
      </c>
      <c r="Y83" s="1" t="s">
        <v>1359</v>
      </c>
      <c r="Z83" s="1">
        <v>5</v>
      </c>
      <c r="AA83" s="8" t="s">
        <v>807</v>
      </c>
      <c r="AB83" s="1" t="s">
        <v>808</v>
      </c>
      <c r="AC83" s="1">
        <v>30</v>
      </c>
      <c r="AD83" s="1" t="s">
        <v>135</v>
      </c>
      <c r="AE83" s="1">
        <v>3.5</v>
      </c>
      <c r="AF83" s="1" t="s">
        <v>676</v>
      </c>
      <c r="AG83" s="1" t="s">
        <v>107</v>
      </c>
      <c r="AH83" s="1" t="s">
        <v>702</v>
      </c>
      <c r="AI83" s="1">
        <v>175</v>
      </c>
      <c r="AJ83" s="1">
        <v>151.80000000000001</v>
      </c>
      <c r="AK83" s="1">
        <v>74.900000000000006</v>
      </c>
      <c r="AL83" s="1">
        <v>9.9</v>
      </c>
      <c r="AM83" s="1" t="s">
        <v>135</v>
      </c>
      <c r="AN83" s="1" t="s">
        <v>495</v>
      </c>
      <c r="AO83" s="1" t="s">
        <v>189</v>
      </c>
      <c r="AP83" s="1" t="s">
        <v>211</v>
      </c>
      <c r="AQ83" s="1">
        <v>401</v>
      </c>
      <c r="AR83" s="1">
        <v>5.5</v>
      </c>
      <c r="AS83" s="1" t="s">
        <v>1360</v>
      </c>
      <c r="AT83" s="1" t="s">
        <v>109</v>
      </c>
      <c r="AU83" s="1" t="s">
        <v>515</v>
      </c>
      <c r="AV83" s="1" t="s">
        <v>166</v>
      </c>
      <c r="AW83" s="1" t="s">
        <v>301</v>
      </c>
      <c r="AX83" s="1">
        <v>360</v>
      </c>
      <c r="AY83" s="1">
        <v>38</v>
      </c>
      <c r="AZ83" s="1" t="s">
        <v>89</v>
      </c>
      <c r="BA83" s="1" t="s">
        <v>135</v>
      </c>
      <c r="BB83" s="1" t="s">
        <v>167</v>
      </c>
      <c r="BC83" s="1">
        <v>3300</v>
      </c>
      <c r="BD83" s="1" t="s">
        <v>99</v>
      </c>
      <c r="BE83" s="1">
        <v>0</v>
      </c>
      <c r="BF83" s="1">
        <v>4</v>
      </c>
      <c r="BG83" s="1">
        <v>64</v>
      </c>
      <c r="BH83" s="4" t="s">
        <v>1361</v>
      </c>
      <c r="BI83" s="4">
        <v>9</v>
      </c>
      <c r="BJ83" s="4" t="s">
        <v>1362</v>
      </c>
      <c r="BK83" s="4">
        <v>5</v>
      </c>
      <c r="BL83" s="1">
        <v>1.8</v>
      </c>
      <c r="BM83" s="1" t="s">
        <v>116</v>
      </c>
      <c r="BN83" s="1">
        <v>110.6</v>
      </c>
      <c r="BO83" s="1">
        <v>92.4</v>
      </c>
      <c r="BP83" s="1">
        <v>100.8</v>
      </c>
      <c r="BQ83" s="1">
        <v>95.2</v>
      </c>
      <c r="BR83" s="3">
        <f t="shared" si="1"/>
        <v>99.75</v>
      </c>
      <c r="BS83" s="7" t="s">
        <v>1363</v>
      </c>
      <c r="BT83" s="1">
        <v>0</v>
      </c>
      <c r="BU83" s="1">
        <v>0</v>
      </c>
      <c r="BV83" s="1">
        <v>3.9</v>
      </c>
      <c r="BW83" s="1">
        <v>13820</v>
      </c>
      <c r="BX83" s="1">
        <v>3.9</v>
      </c>
      <c r="BY83" s="1">
        <v>12</v>
      </c>
      <c r="BZ83" s="1">
        <v>2252</v>
      </c>
      <c r="CA83" s="1">
        <v>100</v>
      </c>
      <c r="CB83" s="1">
        <v>100</v>
      </c>
      <c r="CC83" s="13" t="s">
        <v>1364</v>
      </c>
      <c r="CD83" s="13" t="s">
        <v>1365</v>
      </c>
    </row>
    <row r="84" spans="1:82">
      <c r="A84" s="1">
        <v>83</v>
      </c>
      <c r="B84" s="17" t="s">
        <v>1366</v>
      </c>
      <c r="C84" s="1" t="s">
        <v>1367</v>
      </c>
      <c r="D84" s="16" t="s">
        <v>1368</v>
      </c>
      <c r="E84" s="1" t="s">
        <v>85</v>
      </c>
      <c r="F84" s="1">
        <v>5</v>
      </c>
      <c r="G84" s="1" t="s">
        <v>86</v>
      </c>
      <c r="H84" s="1" t="s">
        <v>87</v>
      </c>
      <c r="I84" s="1">
        <v>1</v>
      </c>
      <c r="J84" s="1" t="s">
        <v>1369</v>
      </c>
      <c r="K84" s="1" t="s">
        <v>107</v>
      </c>
      <c r="L84" s="1" t="s">
        <v>1370</v>
      </c>
      <c r="M84" s="1" t="s">
        <v>1371</v>
      </c>
      <c r="N84" s="1" t="s">
        <v>1372</v>
      </c>
      <c r="O84" s="1" t="s">
        <v>1373</v>
      </c>
      <c r="P84" s="3">
        <v>22999</v>
      </c>
      <c r="Q84" s="7" t="s">
        <v>1374</v>
      </c>
      <c r="R84" s="1" t="s">
        <v>1375</v>
      </c>
      <c r="S84" s="1" t="s">
        <v>1376</v>
      </c>
      <c r="T84" s="1" t="s">
        <v>1377</v>
      </c>
      <c r="U84" s="1" t="s">
        <v>1378</v>
      </c>
      <c r="V84" s="1" t="s">
        <v>102</v>
      </c>
      <c r="W84" s="1" t="s">
        <v>184</v>
      </c>
      <c r="X84" s="1">
        <v>20</v>
      </c>
      <c r="Y84" s="1" t="s">
        <v>1379</v>
      </c>
      <c r="Z84" s="1">
        <v>8</v>
      </c>
      <c r="AA84" s="8" t="s">
        <v>161</v>
      </c>
      <c r="AB84" s="1" t="s">
        <v>227</v>
      </c>
      <c r="AC84" s="1">
        <v>30</v>
      </c>
      <c r="AD84" s="1" t="s">
        <v>135</v>
      </c>
      <c r="AE84" s="1">
        <v>3.5</v>
      </c>
      <c r="AF84" s="1" t="s">
        <v>987</v>
      </c>
      <c r="AG84" s="1" t="s">
        <v>102</v>
      </c>
      <c r="AH84" s="1" t="s">
        <v>1380</v>
      </c>
      <c r="AI84" s="1">
        <v>157</v>
      </c>
      <c r="AJ84" s="1">
        <v>143.19999999999999</v>
      </c>
      <c r="AK84" s="1">
        <v>71.900000000000006</v>
      </c>
      <c r="AL84" s="1">
        <v>8.5</v>
      </c>
      <c r="AM84" s="1" t="s">
        <v>102</v>
      </c>
      <c r="AN84" s="1" t="s">
        <v>495</v>
      </c>
      <c r="AO84" s="1" t="s">
        <v>189</v>
      </c>
      <c r="AP84" s="1" t="s">
        <v>107</v>
      </c>
      <c r="AQ84" s="1">
        <v>424</v>
      </c>
      <c r="AR84" s="1">
        <v>5.2</v>
      </c>
      <c r="AS84" s="1" t="s">
        <v>108</v>
      </c>
      <c r="AT84" s="1" t="s">
        <v>198</v>
      </c>
      <c r="AU84" s="1" t="s">
        <v>515</v>
      </c>
      <c r="AV84" s="1" t="s">
        <v>166</v>
      </c>
      <c r="AW84" s="1" t="s">
        <v>973</v>
      </c>
      <c r="AX84" s="1">
        <v>620</v>
      </c>
      <c r="AY84" s="1">
        <v>23</v>
      </c>
      <c r="AZ84" s="1" t="s">
        <v>107</v>
      </c>
      <c r="BA84" s="1" t="s">
        <v>135</v>
      </c>
      <c r="BB84" s="1" t="s">
        <v>167</v>
      </c>
      <c r="BC84" s="1">
        <v>3100</v>
      </c>
      <c r="BD84" s="1" t="s">
        <v>102</v>
      </c>
      <c r="BE84" s="1">
        <v>128</v>
      </c>
      <c r="BF84" s="1">
        <v>3</v>
      </c>
      <c r="BG84" s="1">
        <v>16</v>
      </c>
      <c r="BH84" s="4" t="s">
        <v>1381</v>
      </c>
      <c r="BI84" s="4">
        <v>24</v>
      </c>
      <c r="BJ84" s="4" t="s">
        <v>1382</v>
      </c>
      <c r="BK84" s="4">
        <v>11</v>
      </c>
      <c r="BL84" s="1">
        <v>2.2000000000000002</v>
      </c>
      <c r="BM84" s="1" t="s">
        <v>324</v>
      </c>
      <c r="BN84" s="1">
        <f>1.3*87</f>
        <v>113.10000000000001</v>
      </c>
      <c r="BO84" s="1">
        <f>1.3*82</f>
        <v>106.60000000000001</v>
      </c>
      <c r="BP84" s="1">
        <f>1.3*82</f>
        <v>106.60000000000001</v>
      </c>
      <c r="BQ84" s="1">
        <f>1.3*77</f>
        <v>100.10000000000001</v>
      </c>
      <c r="BR84" s="3">
        <f t="shared" si="1"/>
        <v>106.60000000000001</v>
      </c>
      <c r="BS84" s="7" t="s">
        <v>1383</v>
      </c>
      <c r="BT84" s="1" t="s">
        <v>1384</v>
      </c>
      <c r="BU84" s="1">
        <v>789</v>
      </c>
      <c r="BV84" s="1">
        <v>4</v>
      </c>
      <c r="BW84" s="1">
        <v>44</v>
      </c>
      <c r="BX84" s="1">
        <f>((BT98*BU98)+(BV98*BW98))/(BU98+BW98)</f>
        <v>1.517269076305221</v>
      </c>
      <c r="BY84" s="1">
        <v>15</v>
      </c>
      <c r="BZ84" s="1">
        <v>1004</v>
      </c>
      <c r="CA84" s="1">
        <v>29</v>
      </c>
      <c r="CB84" s="1">
        <v>0</v>
      </c>
      <c r="CC84" s="22" t="s">
        <v>1385</v>
      </c>
      <c r="CD84" s="22" t="s">
        <v>1386</v>
      </c>
    </row>
    <row r="85" spans="1:82">
      <c r="A85" s="1">
        <v>84</v>
      </c>
      <c r="B85" s="17" t="s">
        <v>120</v>
      </c>
      <c r="C85" s="1" t="s">
        <v>1387</v>
      </c>
      <c r="D85" s="10" t="s">
        <v>722</v>
      </c>
      <c r="E85" s="1" t="s">
        <v>85</v>
      </c>
      <c r="F85" s="1">
        <v>5.0999999999999996</v>
      </c>
      <c r="G85" s="1" t="s">
        <v>86</v>
      </c>
      <c r="H85" s="1" t="s">
        <v>150</v>
      </c>
      <c r="I85" s="1">
        <v>1</v>
      </c>
      <c r="J85" s="1" t="s">
        <v>237</v>
      </c>
      <c r="K85" s="1" t="s">
        <v>107</v>
      </c>
      <c r="L85" s="1" t="s">
        <v>1388</v>
      </c>
      <c r="M85" s="1" t="s">
        <v>1389</v>
      </c>
      <c r="N85" s="1" t="s">
        <v>1390</v>
      </c>
      <c r="O85" s="1" t="s">
        <v>1391</v>
      </c>
      <c r="P85" s="3">
        <v>24499</v>
      </c>
      <c r="Q85" s="7" t="s">
        <v>1392</v>
      </c>
      <c r="R85" s="1" t="s">
        <v>1393</v>
      </c>
      <c r="S85" s="1" t="s">
        <v>477</v>
      </c>
      <c r="T85" s="1" t="s">
        <v>1394</v>
      </c>
      <c r="U85" s="1" t="s">
        <v>277</v>
      </c>
      <c r="V85" s="1" t="s">
        <v>135</v>
      </c>
      <c r="W85" s="1" t="s">
        <v>184</v>
      </c>
      <c r="X85" s="1">
        <v>21</v>
      </c>
      <c r="Y85" s="19" t="s">
        <v>559</v>
      </c>
      <c r="Z85" s="1">
        <v>8</v>
      </c>
      <c r="AA85" s="8" t="s">
        <v>807</v>
      </c>
      <c r="AB85" s="1" t="s">
        <v>1395</v>
      </c>
      <c r="AC85" s="1">
        <v>30</v>
      </c>
      <c r="AD85" s="1" t="s">
        <v>102</v>
      </c>
      <c r="AE85" s="1">
        <v>3.5</v>
      </c>
      <c r="AF85" s="1" t="s">
        <v>435</v>
      </c>
      <c r="AG85" s="1" t="s">
        <v>137</v>
      </c>
      <c r="AH85" s="1" t="s">
        <v>746</v>
      </c>
      <c r="AI85" s="1">
        <v>175</v>
      </c>
      <c r="AJ85" s="1">
        <v>154</v>
      </c>
      <c r="AK85" s="1">
        <v>76.5</v>
      </c>
      <c r="AL85" s="1">
        <v>9.3000000000000007</v>
      </c>
      <c r="AM85" s="1" t="s">
        <v>102</v>
      </c>
      <c r="AN85" s="1" t="s">
        <v>495</v>
      </c>
      <c r="AO85" s="1" t="s">
        <v>164</v>
      </c>
      <c r="AP85" s="1" t="s">
        <v>211</v>
      </c>
      <c r="AQ85" s="1">
        <v>401</v>
      </c>
      <c r="AR85" s="1">
        <v>5.5</v>
      </c>
      <c r="AS85" s="1" t="s">
        <v>108</v>
      </c>
      <c r="AT85" s="1" t="s">
        <v>109</v>
      </c>
      <c r="AU85" s="1" t="s">
        <v>384</v>
      </c>
      <c r="AV85" s="1" t="s">
        <v>166</v>
      </c>
      <c r="AW85" s="1" t="s">
        <v>546</v>
      </c>
      <c r="AX85" s="1">
        <v>618</v>
      </c>
      <c r="AY85" s="1">
        <v>31</v>
      </c>
      <c r="AZ85" s="1" t="s">
        <v>107</v>
      </c>
      <c r="BA85" s="1" t="s">
        <v>135</v>
      </c>
      <c r="BB85" s="1" t="s">
        <v>895</v>
      </c>
      <c r="BC85" s="1">
        <v>3600</v>
      </c>
      <c r="BD85" s="1" t="s">
        <v>135</v>
      </c>
      <c r="BE85" s="1">
        <v>0</v>
      </c>
      <c r="BF85" s="1">
        <v>3</v>
      </c>
      <c r="BG85" s="1">
        <v>64</v>
      </c>
      <c r="BH85" s="4" t="s">
        <v>1396</v>
      </c>
      <c r="BI85" s="4">
        <v>14</v>
      </c>
      <c r="BJ85" s="4" t="s">
        <v>1397</v>
      </c>
      <c r="BK85" s="4">
        <v>8</v>
      </c>
      <c r="BL85" s="1">
        <v>1.8</v>
      </c>
      <c r="BM85" s="1" t="s">
        <v>1398</v>
      </c>
      <c r="BN85" s="1">
        <f>1.3*90</f>
        <v>117</v>
      </c>
      <c r="BO85" s="1">
        <f>1.3*92</f>
        <v>119.60000000000001</v>
      </c>
      <c r="BP85" s="1">
        <f>1.3*90</f>
        <v>117</v>
      </c>
      <c r="BQ85" s="1">
        <f>1.3*88</f>
        <v>114.4</v>
      </c>
      <c r="BR85" s="3">
        <f t="shared" si="1"/>
        <v>117</v>
      </c>
      <c r="BS85" s="7" t="s">
        <v>1399</v>
      </c>
      <c r="BT85" s="1">
        <v>0</v>
      </c>
      <c r="BU85" s="1">
        <v>0</v>
      </c>
      <c r="BV85" s="1">
        <v>0</v>
      </c>
      <c r="BW85" s="1">
        <v>0</v>
      </c>
      <c r="BX85" s="1">
        <v>0</v>
      </c>
      <c r="BY85" s="1">
        <v>11</v>
      </c>
      <c r="BZ85" s="1">
        <v>1949</v>
      </c>
      <c r="CA85" s="1">
        <v>0</v>
      </c>
      <c r="CB85" s="1">
        <v>0</v>
      </c>
      <c r="CC85" s="22" t="s">
        <v>1387</v>
      </c>
      <c r="CD85" s="22" t="s">
        <v>1400</v>
      </c>
    </row>
    <row r="86" spans="1:82">
      <c r="A86" s="1">
        <v>85</v>
      </c>
      <c r="B86" s="1" t="s">
        <v>283</v>
      </c>
      <c r="C86" s="1" t="s">
        <v>1401</v>
      </c>
      <c r="D86" s="6" t="s">
        <v>1402</v>
      </c>
      <c r="E86" s="1" t="s">
        <v>85</v>
      </c>
      <c r="F86" s="1">
        <v>5.0999999999999996</v>
      </c>
      <c r="G86" s="1" t="s">
        <v>86</v>
      </c>
      <c r="H86" s="1" t="s">
        <v>150</v>
      </c>
      <c r="I86" s="1">
        <v>1</v>
      </c>
      <c r="J86" s="1" t="s">
        <v>311</v>
      </c>
      <c r="K86" s="1" t="s">
        <v>89</v>
      </c>
      <c r="L86" s="1" t="s">
        <v>1403</v>
      </c>
      <c r="M86" s="1" t="s">
        <v>1404</v>
      </c>
      <c r="N86" s="1" t="s">
        <v>1405</v>
      </c>
      <c r="O86" s="1" t="s">
        <v>1406</v>
      </c>
      <c r="P86" s="3">
        <v>24900</v>
      </c>
      <c r="Q86" s="7" t="s">
        <v>1407</v>
      </c>
      <c r="R86" s="1" t="s">
        <v>1408</v>
      </c>
      <c r="S86" s="1" t="s">
        <v>1409</v>
      </c>
      <c r="T86" s="1" t="s">
        <v>1410</v>
      </c>
      <c r="U86" s="1" t="s">
        <v>98</v>
      </c>
      <c r="V86" s="1" t="s">
        <v>102</v>
      </c>
      <c r="W86" s="1" t="s">
        <v>971</v>
      </c>
      <c r="X86" s="1">
        <v>13</v>
      </c>
      <c r="Y86" s="20" t="s">
        <v>559</v>
      </c>
      <c r="Z86" s="1">
        <v>5</v>
      </c>
      <c r="AA86" s="8" t="s">
        <v>161</v>
      </c>
      <c r="AB86" s="1" t="s">
        <v>227</v>
      </c>
      <c r="AC86" s="1">
        <v>30</v>
      </c>
      <c r="AD86" s="1" t="s">
        <v>102</v>
      </c>
      <c r="AE86" s="1">
        <v>3.5</v>
      </c>
      <c r="AF86" s="1" t="s">
        <v>1411</v>
      </c>
      <c r="AG86" s="1" t="s">
        <v>102</v>
      </c>
      <c r="AH86" s="1" t="s">
        <v>1412</v>
      </c>
      <c r="AI86" s="1">
        <v>155</v>
      </c>
      <c r="AJ86" s="1">
        <v>144.80000000000001</v>
      </c>
      <c r="AK86" s="1">
        <v>71</v>
      </c>
      <c r="AL86" s="1">
        <v>7.1</v>
      </c>
      <c r="AM86" s="1" t="s">
        <v>102</v>
      </c>
      <c r="AN86" s="1" t="s">
        <v>645</v>
      </c>
      <c r="AO86" s="1" t="s">
        <v>300</v>
      </c>
      <c r="AP86" s="1" t="s">
        <v>572</v>
      </c>
      <c r="AQ86" s="1">
        <v>424</v>
      </c>
      <c r="AR86" s="1">
        <v>5.2</v>
      </c>
      <c r="AS86" s="1" t="s">
        <v>108</v>
      </c>
      <c r="AT86" s="1" t="s">
        <v>514</v>
      </c>
      <c r="AU86" s="1" t="s">
        <v>515</v>
      </c>
      <c r="AV86" s="1" t="s">
        <v>166</v>
      </c>
      <c r="AW86" s="1" t="s">
        <v>112</v>
      </c>
      <c r="AX86" s="1">
        <v>180</v>
      </c>
      <c r="AY86" s="1">
        <v>16</v>
      </c>
      <c r="AZ86" s="1" t="s">
        <v>99</v>
      </c>
      <c r="BA86" s="1" t="s">
        <v>135</v>
      </c>
      <c r="BB86" s="1" t="s">
        <v>167</v>
      </c>
      <c r="BC86" s="1">
        <v>2900</v>
      </c>
      <c r="BD86" s="1" t="s">
        <v>102</v>
      </c>
      <c r="BE86" s="1">
        <v>128</v>
      </c>
      <c r="BF86" s="1">
        <v>2</v>
      </c>
      <c r="BG86" s="1">
        <v>16</v>
      </c>
      <c r="BH86" s="4" t="s">
        <v>247</v>
      </c>
      <c r="BI86" s="4">
        <v>41</v>
      </c>
      <c r="BJ86" s="4" t="s">
        <v>1413</v>
      </c>
      <c r="BK86" s="4">
        <v>72</v>
      </c>
      <c r="BL86" s="1">
        <v>1.6</v>
      </c>
      <c r="BM86" s="1" t="s">
        <v>324</v>
      </c>
      <c r="BN86" s="1">
        <v>131.6</v>
      </c>
      <c r="BO86" s="1">
        <v>127.4</v>
      </c>
      <c r="BP86" s="1">
        <v>117.6</v>
      </c>
      <c r="BQ86" s="1">
        <v>119</v>
      </c>
      <c r="BR86" s="3">
        <f t="shared" si="1"/>
        <v>123.9</v>
      </c>
      <c r="BS86" s="7" t="s">
        <v>1414</v>
      </c>
      <c r="BT86" s="1">
        <v>0</v>
      </c>
      <c r="BU86" s="1">
        <v>0</v>
      </c>
      <c r="BV86" s="1">
        <v>4.4000000000000004</v>
      </c>
      <c r="BW86" s="1">
        <v>7</v>
      </c>
      <c r="BX86" s="1">
        <v>4.4000000000000004</v>
      </c>
      <c r="BY86" s="1">
        <v>2</v>
      </c>
      <c r="BZ86" s="1">
        <v>1707</v>
      </c>
      <c r="CA86" s="1">
        <v>75</v>
      </c>
      <c r="CB86" s="1">
        <v>0</v>
      </c>
      <c r="CC86" s="13" t="s">
        <v>1415</v>
      </c>
      <c r="CD86" s="13" t="s">
        <v>1416</v>
      </c>
    </row>
    <row r="87" spans="1:82">
      <c r="A87" s="1">
        <v>86</v>
      </c>
      <c r="B87" s="17" t="s">
        <v>328</v>
      </c>
      <c r="C87" s="1" t="s">
        <v>1417</v>
      </c>
      <c r="D87" s="11" t="s">
        <v>722</v>
      </c>
      <c r="E87" s="1" t="s">
        <v>85</v>
      </c>
      <c r="F87" s="1">
        <v>6</v>
      </c>
      <c r="G87" s="1" t="s">
        <v>933</v>
      </c>
      <c r="H87" s="1" t="s">
        <v>934</v>
      </c>
      <c r="I87" s="1">
        <v>1</v>
      </c>
      <c r="J87" s="1" t="s">
        <v>1418</v>
      </c>
      <c r="K87" s="1" t="s">
        <v>107</v>
      </c>
      <c r="L87" s="1" t="s">
        <v>1419</v>
      </c>
      <c r="M87" s="1" t="s">
        <v>1420</v>
      </c>
      <c r="N87" s="1" t="s">
        <v>1421</v>
      </c>
      <c r="O87" s="1" t="s">
        <v>1422</v>
      </c>
      <c r="P87" s="3">
        <v>24999</v>
      </c>
      <c r="Q87" s="7" t="s">
        <v>1423</v>
      </c>
      <c r="R87" s="1" t="s">
        <v>1424</v>
      </c>
      <c r="S87" s="1" t="s">
        <v>1425</v>
      </c>
      <c r="T87" s="1" t="s">
        <v>1426</v>
      </c>
      <c r="U87" s="1" t="s">
        <v>277</v>
      </c>
      <c r="V87" s="1" t="s">
        <v>102</v>
      </c>
      <c r="W87" s="1" t="s">
        <v>184</v>
      </c>
      <c r="X87" s="1">
        <v>16</v>
      </c>
      <c r="Y87" s="1" t="s">
        <v>1427</v>
      </c>
      <c r="Z87" s="1">
        <v>4</v>
      </c>
      <c r="AA87" s="8" t="s">
        <v>807</v>
      </c>
      <c r="AB87" s="1" t="s">
        <v>1395</v>
      </c>
      <c r="AC87" s="1">
        <v>30</v>
      </c>
      <c r="AD87" s="1" t="s">
        <v>102</v>
      </c>
      <c r="AE87" s="1">
        <v>3.5</v>
      </c>
      <c r="AF87" s="1" t="s">
        <v>1428</v>
      </c>
      <c r="AG87" s="1" t="s">
        <v>89</v>
      </c>
      <c r="AH87" s="1" t="s">
        <v>702</v>
      </c>
      <c r="AI87" s="1">
        <v>129</v>
      </c>
      <c r="AJ87" s="1">
        <v>144.6</v>
      </c>
      <c r="AK87" s="1">
        <v>69.2</v>
      </c>
      <c r="AL87" s="1">
        <v>7.3</v>
      </c>
      <c r="AM87" s="1" t="s">
        <v>102</v>
      </c>
      <c r="AN87" s="1" t="s">
        <v>645</v>
      </c>
      <c r="AO87" s="1" t="s">
        <v>189</v>
      </c>
      <c r="AP87" s="40" t="s">
        <v>572</v>
      </c>
      <c r="AQ87" s="1">
        <v>428</v>
      </c>
      <c r="AR87" s="1">
        <v>5.15</v>
      </c>
      <c r="AS87" s="1" t="s">
        <v>1429</v>
      </c>
      <c r="AT87" s="1" t="s">
        <v>198</v>
      </c>
      <c r="AU87" s="1" t="s">
        <v>515</v>
      </c>
      <c r="AV87" s="1" t="s">
        <v>166</v>
      </c>
      <c r="AW87" s="1" t="s">
        <v>345</v>
      </c>
      <c r="AX87" s="1">
        <v>598</v>
      </c>
      <c r="AY87" s="1">
        <v>27</v>
      </c>
      <c r="AZ87" s="1" t="s">
        <v>89</v>
      </c>
      <c r="BA87" s="1" t="s">
        <v>135</v>
      </c>
      <c r="BB87" s="1" t="s">
        <v>167</v>
      </c>
      <c r="BC87" s="1">
        <v>3000</v>
      </c>
      <c r="BD87" s="1" t="s">
        <v>89</v>
      </c>
      <c r="BE87" s="1">
        <v>0</v>
      </c>
      <c r="BF87" s="1">
        <v>4</v>
      </c>
      <c r="BG87" s="1">
        <v>32</v>
      </c>
      <c r="BH87" s="4" t="s">
        <v>1430</v>
      </c>
      <c r="BI87" s="4">
        <v>3</v>
      </c>
      <c r="BJ87" s="4" t="s">
        <v>1431</v>
      </c>
      <c r="BK87" s="4">
        <v>2</v>
      </c>
      <c r="BL87" s="1">
        <v>1.8</v>
      </c>
      <c r="BM87" s="1" t="s">
        <v>116</v>
      </c>
      <c r="BN87" s="1">
        <f>1.3*88</f>
        <v>114.4</v>
      </c>
      <c r="BO87" s="1">
        <f>1.3*88</f>
        <v>114.4</v>
      </c>
      <c r="BP87" s="1">
        <f>1.3*79</f>
        <v>102.7</v>
      </c>
      <c r="BQ87" s="1">
        <f>1.3*84</f>
        <v>109.2</v>
      </c>
      <c r="BR87" s="3">
        <f t="shared" si="1"/>
        <v>110.175</v>
      </c>
      <c r="BS87" s="7" t="s">
        <v>1432</v>
      </c>
      <c r="BT87" s="1">
        <v>0</v>
      </c>
      <c r="BU87" s="1">
        <v>0</v>
      </c>
      <c r="BV87" s="1">
        <v>0</v>
      </c>
      <c r="BW87" s="1">
        <v>0</v>
      </c>
      <c r="BX87" s="1">
        <v>0</v>
      </c>
      <c r="BY87" s="1">
        <v>6</v>
      </c>
      <c r="BZ87" s="1">
        <v>2198</v>
      </c>
      <c r="CA87" s="1">
        <v>0</v>
      </c>
      <c r="CB87" s="1">
        <v>0</v>
      </c>
      <c r="CC87" s="5" t="s">
        <v>1433</v>
      </c>
      <c r="CD87" s="5" t="s">
        <v>1434</v>
      </c>
    </row>
    <row r="88" spans="1:82">
      <c r="A88" s="1">
        <v>87</v>
      </c>
      <c r="B88" s="17" t="s">
        <v>1087</v>
      </c>
      <c r="C88" s="1" t="s">
        <v>1435</v>
      </c>
      <c r="D88" s="28" t="s">
        <v>722</v>
      </c>
      <c r="E88" s="1" t="s">
        <v>85</v>
      </c>
      <c r="F88" s="1">
        <v>5.0999999999999996</v>
      </c>
      <c r="G88" s="1" t="s">
        <v>86</v>
      </c>
      <c r="H88" s="1" t="s">
        <v>150</v>
      </c>
      <c r="I88" s="1">
        <v>1</v>
      </c>
      <c r="J88" s="1" t="s">
        <v>1436</v>
      </c>
      <c r="K88" s="1" t="s">
        <v>107</v>
      </c>
      <c r="L88" s="1" t="s">
        <v>90</v>
      </c>
      <c r="M88" s="26" t="s">
        <v>1437</v>
      </c>
      <c r="N88" s="26" t="s">
        <v>1438</v>
      </c>
      <c r="O88" s="1" t="s">
        <v>1439</v>
      </c>
      <c r="P88" s="3">
        <v>24999</v>
      </c>
      <c r="Q88" s="7" t="s">
        <v>1440</v>
      </c>
      <c r="R88" s="1" t="s">
        <v>1441</v>
      </c>
      <c r="S88" s="1" t="s">
        <v>1442</v>
      </c>
      <c r="T88" s="1"/>
      <c r="U88" s="1" t="s">
        <v>1443</v>
      </c>
      <c r="V88" s="1" t="s">
        <v>102</v>
      </c>
      <c r="W88" s="1" t="s">
        <v>184</v>
      </c>
      <c r="X88" s="1">
        <v>21</v>
      </c>
      <c r="Y88" s="1" t="s">
        <v>1444</v>
      </c>
      <c r="Z88" s="1">
        <v>5</v>
      </c>
      <c r="AA88" s="8" t="s">
        <v>807</v>
      </c>
      <c r="AB88" s="1" t="s">
        <v>1395</v>
      </c>
      <c r="AC88" s="1">
        <v>30</v>
      </c>
      <c r="AD88" s="1" t="s">
        <v>135</v>
      </c>
      <c r="AE88" s="1">
        <v>3.5</v>
      </c>
      <c r="AF88" s="1" t="s">
        <v>1411</v>
      </c>
      <c r="AG88" s="1" t="s">
        <v>89</v>
      </c>
      <c r="AH88" s="1" t="s">
        <v>1380</v>
      </c>
      <c r="AI88" s="1">
        <v>179</v>
      </c>
      <c r="AJ88" s="1">
        <v>153.9</v>
      </c>
      <c r="AK88" s="1">
        <v>76.2</v>
      </c>
      <c r="AL88" s="1">
        <v>11.1</v>
      </c>
      <c r="AM88" s="1" t="s">
        <v>102</v>
      </c>
      <c r="AN88" s="1" t="s">
        <v>1445</v>
      </c>
      <c r="AO88" s="1" t="s">
        <v>763</v>
      </c>
      <c r="AP88" s="1" t="s">
        <v>211</v>
      </c>
      <c r="AQ88" s="1">
        <v>520</v>
      </c>
      <c r="AR88" s="1">
        <v>5.7</v>
      </c>
      <c r="AS88" s="19" t="s">
        <v>108</v>
      </c>
      <c r="AT88" s="1" t="s">
        <v>1446</v>
      </c>
      <c r="AU88" s="1" t="s">
        <v>515</v>
      </c>
      <c r="AV88" s="1" t="s">
        <v>166</v>
      </c>
      <c r="AW88" s="1" t="s">
        <v>301</v>
      </c>
      <c r="AX88" s="1">
        <v>410</v>
      </c>
      <c r="AY88" s="1">
        <v>19</v>
      </c>
      <c r="AZ88" s="1" t="s">
        <v>107</v>
      </c>
      <c r="BA88" s="1" t="s">
        <v>135</v>
      </c>
      <c r="BB88" s="1" t="s">
        <v>113</v>
      </c>
      <c r="BC88" s="1">
        <v>3000</v>
      </c>
      <c r="BD88" s="1" t="s">
        <v>102</v>
      </c>
      <c r="BE88" s="1">
        <v>128</v>
      </c>
      <c r="BF88" s="1">
        <v>3</v>
      </c>
      <c r="BG88" s="1">
        <v>64</v>
      </c>
      <c r="BH88" s="4" t="s">
        <v>1396</v>
      </c>
      <c r="BI88" s="4">
        <v>14</v>
      </c>
      <c r="BJ88" s="4" t="s">
        <v>1447</v>
      </c>
      <c r="BK88" s="4">
        <v>3</v>
      </c>
      <c r="BL88" s="1">
        <v>1.8</v>
      </c>
      <c r="BM88" s="1" t="s">
        <v>1398</v>
      </c>
      <c r="BN88" s="1">
        <f>1.3*80</f>
        <v>104</v>
      </c>
      <c r="BO88" s="1">
        <f>1.3*59</f>
        <v>76.7</v>
      </c>
      <c r="BP88" s="1">
        <f>1.3*78</f>
        <v>101.4</v>
      </c>
      <c r="BQ88" s="1">
        <f>1.3*70</f>
        <v>91</v>
      </c>
      <c r="BR88" s="3">
        <f t="shared" si="1"/>
        <v>93.275000000000006</v>
      </c>
      <c r="BS88" s="7" t="s">
        <v>1448</v>
      </c>
      <c r="BT88" s="1">
        <v>4.0999999999999996</v>
      </c>
      <c r="BU88" s="1">
        <v>397</v>
      </c>
      <c r="BV88" s="1">
        <v>0</v>
      </c>
      <c r="BW88" s="1">
        <v>0</v>
      </c>
      <c r="BX88" s="1">
        <v>4.0999999999999996</v>
      </c>
      <c r="BY88" s="1">
        <v>3</v>
      </c>
      <c r="BZ88" s="1">
        <v>1160</v>
      </c>
      <c r="CA88" s="1">
        <v>4</v>
      </c>
      <c r="CB88" s="1">
        <v>0</v>
      </c>
      <c r="CC88" s="22" t="s">
        <v>1435</v>
      </c>
      <c r="CD88" s="22" t="s">
        <v>1449</v>
      </c>
    </row>
    <row r="89" spans="1:82">
      <c r="A89" s="1">
        <v>88</v>
      </c>
      <c r="B89" s="1" t="s">
        <v>1030</v>
      </c>
      <c r="C89" s="1" t="s">
        <v>1450</v>
      </c>
      <c r="D89" s="41" t="s">
        <v>1451</v>
      </c>
      <c r="E89" s="1" t="s">
        <v>85</v>
      </c>
      <c r="F89" s="1">
        <v>5</v>
      </c>
      <c r="G89" s="1" t="s">
        <v>86</v>
      </c>
      <c r="H89" s="1" t="s">
        <v>87</v>
      </c>
      <c r="I89" s="1">
        <v>1</v>
      </c>
      <c r="J89" s="1" t="s">
        <v>1452</v>
      </c>
      <c r="K89" s="1" t="s">
        <v>135</v>
      </c>
      <c r="L89" s="1" t="s">
        <v>1075</v>
      </c>
      <c r="M89" s="1" t="s">
        <v>1453</v>
      </c>
      <c r="N89" s="1" t="s">
        <v>1454</v>
      </c>
      <c r="O89" s="1" t="s">
        <v>1455</v>
      </c>
      <c r="P89" s="3">
        <v>25500</v>
      </c>
      <c r="Q89" s="7" t="s">
        <v>1456</v>
      </c>
      <c r="R89" s="1" t="s">
        <v>729</v>
      </c>
      <c r="S89" s="1" t="s">
        <v>1457</v>
      </c>
      <c r="T89" s="1" t="s">
        <v>1458</v>
      </c>
      <c r="U89" s="1" t="s">
        <v>98</v>
      </c>
      <c r="V89" s="1" t="s">
        <v>102</v>
      </c>
      <c r="W89" s="1" t="s">
        <v>184</v>
      </c>
      <c r="X89" s="1">
        <v>20.7</v>
      </c>
      <c r="Y89" s="1" t="s">
        <v>1459</v>
      </c>
      <c r="Z89" s="1">
        <v>2.2000000000000002</v>
      </c>
      <c r="AA89" s="8" t="s">
        <v>807</v>
      </c>
      <c r="AB89" s="1" t="s">
        <v>808</v>
      </c>
      <c r="AC89" s="1">
        <v>30</v>
      </c>
      <c r="AD89" s="1" t="s">
        <v>135</v>
      </c>
      <c r="AE89" s="1">
        <v>3.5</v>
      </c>
      <c r="AF89" s="1" t="s">
        <v>1225</v>
      </c>
      <c r="AG89" s="1" t="s">
        <v>137</v>
      </c>
      <c r="AH89" s="1" t="s">
        <v>702</v>
      </c>
      <c r="AI89" s="1">
        <v>144</v>
      </c>
      <c r="AJ89" s="1">
        <v>146</v>
      </c>
      <c r="AK89" s="1">
        <v>72</v>
      </c>
      <c r="AL89" s="1">
        <v>6.9</v>
      </c>
      <c r="AM89" s="1" t="s">
        <v>135</v>
      </c>
      <c r="AN89" s="1" t="s">
        <v>645</v>
      </c>
      <c r="AO89" s="1" t="s">
        <v>164</v>
      </c>
      <c r="AP89" s="1" t="s">
        <v>1460</v>
      </c>
      <c r="AQ89" s="1">
        <v>424</v>
      </c>
      <c r="AR89" s="1">
        <v>5.2</v>
      </c>
      <c r="AS89" s="1" t="s">
        <v>108</v>
      </c>
      <c r="AT89" s="19" t="s">
        <v>514</v>
      </c>
      <c r="AU89" s="1" t="s">
        <v>110</v>
      </c>
      <c r="AV89" s="1" t="s">
        <v>166</v>
      </c>
      <c r="AW89" s="1" t="s">
        <v>973</v>
      </c>
      <c r="AX89" s="1">
        <v>590</v>
      </c>
      <c r="AY89" s="1">
        <v>17</v>
      </c>
      <c r="AZ89" s="1" t="s">
        <v>89</v>
      </c>
      <c r="BA89" s="1" t="s">
        <v>135</v>
      </c>
      <c r="BB89" s="1" t="s">
        <v>113</v>
      </c>
      <c r="BC89" s="1">
        <v>2930</v>
      </c>
      <c r="BD89" s="1" t="s">
        <v>102</v>
      </c>
      <c r="BE89" s="1">
        <v>128</v>
      </c>
      <c r="BF89" s="1">
        <v>3</v>
      </c>
      <c r="BG89" s="1">
        <v>32</v>
      </c>
      <c r="BH89" s="4" t="s">
        <v>1361</v>
      </c>
      <c r="BI89" s="4">
        <v>9</v>
      </c>
      <c r="BJ89" s="4" t="s">
        <v>1362</v>
      </c>
      <c r="BK89" s="4">
        <v>5</v>
      </c>
      <c r="BL89" s="1">
        <v>2</v>
      </c>
      <c r="BM89" s="1" t="s">
        <v>116</v>
      </c>
      <c r="BN89" s="1">
        <v>96.6</v>
      </c>
      <c r="BO89" s="1">
        <v>116.2</v>
      </c>
      <c r="BP89" s="1">
        <v>128.80000000000001</v>
      </c>
      <c r="BQ89" s="1">
        <v>103.6</v>
      </c>
      <c r="BR89" s="3">
        <f t="shared" si="1"/>
        <v>111.30000000000001</v>
      </c>
      <c r="BS89" s="7" t="s">
        <v>1461</v>
      </c>
      <c r="BT89" s="1">
        <v>0</v>
      </c>
      <c r="BU89" s="1">
        <v>0</v>
      </c>
      <c r="BV89" s="1">
        <v>3.5</v>
      </c>
      <c r="BW89" s="1">
        <v>297</v>
      </c>
      <c r="BX89" s="1">
        <v>3.5</v>
      </c>
      <c r="BY89" s="1">
        <v>8</v>
      </c>
      <c r="BZ89" s="1">
        <v>3646</v>
      </c>
      <c r="CA89" s="1">
        <v>126</v>
      </c>
      <c r="CB89" s="1">
        <v>126</v>
      </c>
      <c r="CC89" s="5" t="s">
        <v>1462</v>
      </c>
      <c r="CD89" s="5" t="s">
        <v>305</v>
      </c>
    </row>
    <row r="90" spans="1:82">
      <c r="A90" s="1">
        <v>89</v>
      </c>
      <c r="B90" s="1" t="s">
        <v>1030</v>
      </c>
      <c r="C90" s="1" t="s">
        <v>1463</v>
      </c>
      <c r="D90" s="42" t="s">
        <v>1464</v>
      </c>
      <c r="E90" s="1" t="s">
        <v>85</v>
      </c>
      <c r="F90" s="1">
        <v>5</v>
      </c>
      <c r="G90" s="1" t="s">
        <v>86</v>
      </c>
      <c r="H90" s="1" t="s">
        <v>87</v>
      </c>
      <c r="I90" s="1">
        <v>1</v>
      </c>
      <c r="J90" s="1" t="s">
        <v>1465</v>
      </c>
      <c r="K90" s="1" t="s">
        <v>1466</v>
      </c>
      <c r="L90" s="19" t="s">
        <v>373</v>
      </c>
      <c r="M90" s="1" t="s">
        <v>1467</v>
      </c>
      <c r="N90" s="1" t="s">
        <v>1468</v>
      </c>
      <c r="O90" s="1" t="s">
        <v>1469</v>
      </c>
      <c r="P90" s="3">
        <v>25500</v>
      </c>
      <c r="Q90" s="7" t="s">
        <v>1470</v>
      </c>
      <c r="R90" s="1" t="s">
        <v>1471</v>
      </c>
      <c r="S90" s="1" t="s">
        <v>1425</v>
      </c>
      <c r="T90" s="1" t="s">
        <v>1472</v>
      </c>
      <c r="U90" s="1" t="s">
        <v>98</v>
      </c>
      <c r="V90" s="1" t="s">
        <v>102</v>
      </c>
      <c r="W90" s="1" t="s">
        <v>296</v>
      </c>
      <c r="X90" s="1">
        <v>21.2</v>
      </c>
      <c r="Y90" s="1" t="s">
        <v>1210</v>
      </c>
      <c r="Z90" s="19">
        <v>13</v>
      </c>
      <c r="AA90" s="8" t="s">
        <v>1473</v>
      </c>
      <c r="AB90" s="1" t="s">
        <v>227</v>
      </c>
      <c r="AC90" s="1">
        <v>30</v>
      </c>
      <c r="AD90" s="1" t="s">
        <v>102</v>
      </c>
      <c r="AE90" s="1">
        <v>3.5</v>
      </c>
      <c r="AF90" s="1" t="s">
        <v>1474</v>
      </c>
      <c r="AG90" s="1" t="s">
        <v>102</v>
      </c>
      <c r="AH90" s="19" t="s">
        <v>382</v>
      </c>
      <c r="AI90" s="19">
        <v>142.6</v>
      </c>
      <c r="AJ90" s="1">
        <v>145</v>
      </c>
      <c r="AK90" s="1">
        <v>72</v>
      </c>
      <c r="AL90" s="1">
        <v>7.6</v>
      </c>
      <c r="AM90" s="1" t="s">
        <v>102</v>
      </c>
      <c r="AN90" s="1" t="s">
        <v>645</v>
      </c>
      <c r="AO90" s="1" t="s">
        <v>189</v>
      </c>
      <c r="AP90" s="1" t="s">
        <v>363</v>
      </c>
      <c r="AQ90" s="1">
        <v>441</v>
      </c>
      <c r="AR90" s="1">
        <v>5</v>
      </c>
      <c r="AS90" s="1" t="s">
        <v>108</v>
      </c>
      <c r="AT90" s="24" t="s">
        <v>198</v>
      </c>
      <c r="AU90" s="1" t="s">
        <v>515</v>
      </c>
      <c r="AV90" s="1" t="s">
        <v>166</v>
      </c>
      <c r="AW90" s="1" t="s">
        <v>301</v>
      </c>
      <c r="AX90" s="1">
        <v>504</v>
      </c>
      <c r="AY90" s="1">
        <v>12</v>
      </c>
      <c r="AZ90" s="1" t="s">
        <v>89</v>
      </c>
      <c r="BA90" s="1" t="s">
        <v>135</v>
      </c>
      <c r="BB90" s="1" t="s">
        <v>113</v>
      </c>
      <c r="BC90" s="1">
        <v>2600</v>
      </c>
      <c r="BD90" s="1" t="s">
        <v>102</v>
      </c>
      <c r="BE90" s="1">
        <v>200</v>
      </c>
      <c r="BF90" s="1">
        <v>3</v>
      </c>
      <c r="BG90" s="1">
        <v>16</v>
      </c>
      <c r="BH90" s="14" t="s">
        <v>677</v>
      </c>
      <c r="BI90" s="4">
        <v>28</v>
      </c>
      <c r="BJ90" s="4" t="s">
        <v>1475</v>
      </c>
      <c r="BK90" s="4">
        <v>14</v>
      </c>
      <c r="BL90" s="1">
        <v>2</v>
      </c>
      <c r="BM90" s="1" t="s">
        <v>324</v>
      </c>
      <c r="BN90" s="1">
        <v>128.80000000000001</v>
      </c>
      <c r="BO90" s="1">
        <v>96.6</v>
      </c>
      <c r="BP90" s="1">
        <v>112</v>
      </c>
      <c r="BQ90" s="1">
        <v>89.6</v>
      </c>
      <c r="BR90" s="3">
        <f t="shared" si="1"/>
        <v>106.75</v>
      </c>
      <c r="BS90" s="7" t="s">
        <v>1476</v>
      </c>
      <c r="BT90" s="1">
        <v>3</v>
      </c>
      <c r="BU90" s="1">
        <v>50</v>
      </c>
      <c r="BV90" s="1">
        <v>2.9</v>
      </c>
      <c r="BW90" s="1">
        <v>37</v>
      </c>
      <c r="BX90" s="1">
        <v>2.957471264</v>
      </c>
      <c r="BY90" s="1">
        <v>8</v>
      </c>
      <c r="BZ90" s="1">
        <v>1221</v>
      </c>
      <c r="CA90" s="1">
        <v>69</v>
      </c>
      <c r="CB90" s="1">
        <v>69</v>
      </c>
      <c r="CC90" s="5" t="s">
        <v>1477</v>
      </c>
      <c r="CD90" s="5" t="s">
        <v>1478</v>
      </c>
    </row>
    <row r="91" spans="1:82">
      <c r="A91" s="1">
        <v>90</v>
      </c>
      <c r="B91" s="1" t="s">
        <v>616</v>
      </c>
      <c r="C91" s="1" t="s">
        <v>1479</v>
      </c>
      <c r="D91" s="11" t="s">
        <v>1480</v>
      </c>
      <c r="E91" s="1" t="s">
        <v>85</v>
      </c>
      <c r="F91" s="1">
        <v>5.0999999999999996</v>
      </c>
      <c r="G91" s="1" t="s">
        <v>86</v>
      </c>
      <c r="H91" s="1" t="s">
        <v>150</v>
      </c>
      <c r="I91" s="1">
        <v>1</v>
      </c>
      <c r="J91" s="1" t="s">
        <v>200</v>
      </c>
      <c r="K91" s="1" t="s">
        <v>107</v>
      </c>
      <c r="L91" s="24" t="s">
        <v>798</v>
      </c>
      <c r="M91" s="1" t="s">
        <v>1481</v>
      </c>
      <c r="N91" s="1" t="s">
        <v>1482</v>
      </c>
      <c r="O91" s="1" t="s">
        <v>1483</v>
      </c>
      <c r="P91" s="3">
        <v>27580</v>
      </c>
      <c r="Q91" s="7" t="s">
        <v>1484</v>
      </c>
      <c r="R91" s="1" t="s">
        <v>1485</v>
      </c>
      <c r="S91" s="19" t="s">
        <v>1486</v>
      </c>
      <c r="T91" s="1" t="s">
        <v>1487</v>
      </c>
      <c r="U91" s="1" t="s">
        <v>98</v>
      </c>
      <c r="V91" s="1" t="s">
        <v>102</v>
      </c>
      <c r="W91" s="1" t="s">
        <v>296</v>
      </c>
      <c r="X91" s="1">
        <v>13</v>
      </c>
      <c r="Y91" s="19" t="s">
        <v>1488</v>
      </c>
      <c r="Z91" s="19">
        <v>16</v>
      </c>
      <c r="AA91" s="8" t="s">
        <v>161</v>
      </c>
      <c r="AB91" s="1" t="s">
        <v>162</v>
      </c>
      <c r="AC91" s="1">
        <v>30</v>
      </c>
      <c r="AD91" s="1" t="s">
        <v>135</v>
      </c>
      <c r="AE91" s="1">
        <v>3.5</v>
      </c>
      <c r="AF91" s="19" t="s">
        <v>103</v>
      </c>
      <c r="AG91" s="1" t="s">
        <v>107</v>
      </c>
      <c r="AH91" s="20" t="s">
        <v>382</v>
      </c>
      <c r="AI91" s="24">
        <v>145</v>
      </c>
      <c r="AJ91" s="19">
        <v>151.80000000000001</v>
      </c>
      <c r="AK91" s="1">
        <v>74.3</v>
      </c>
      <c r="AL91" s="1">
        <v>6.6</v>
      </c>
      <c r="AM91" s="1" t="s">
        <v>135</v>
      </c>
      <c r="AN91" s="19" t="s">
        <v>495</v>
      </c>
      <c r="AO91" s="1" t="s">
        <v>513</v>
      </c>
      <c r="AP91" s="1" t="s">
        <v>572</v>
      </c>
      <c r="AQ91" s="1">
        <v>401</v>
      </c>
      <c r="AR91" s="1">
        <v>5.5</v>
      </c>
      <c r="AS91" s="24" t="s">
        <v>108</v>
      </c>
      <c r="AT91" s="19" t="s">
        <v>109</v>
      </c>
      <c r="AU91" s="1" t="s">
        <v>384</v>
      </c>
      <c r="AV91" s="1" t="s">
        <v>166</v>
      </c>
      <c r="AW91" s="1" t="s">
        <v>141</v>
      </c>
      <c r="AX91" s="1">
        <v>250</v>
      </c>
      <c r="AY91" s="1">
        <v>24</v>
      </c>
      <c r="AZ91" s="1" t="s">
        <v>89</v>
      </c>
      <c r="BA91" s="1" t="s">
        <v>135</v>
      </c>
      <c r="BB91" s="1" t="s">
        <v>167</v>
      </c>
      <c r="BC91" s="1">
        <v>2850</v>
      </c>
      <c r="BD91" s="1" t="s">
        <v>137</v>
      </c>
      <c r="BE91" s="1">
        <v>128</v>
      </c>
      <c r="BF91" s="1">
        <v>4</v>
      </c>
      <c r="BG91" s="1">
        <v>64</v>
      </c>
      <c r="BH91" s="4" t="s">
        <v>1489</v>
      </c>
      <c r="BI91" s="4">
        <v>25</v>
      </c>
      <c r="BJ91" s="4" t="s">
        <v>347</v>
      </c>
      <c r="BK91" s="4">
        <v>90</v>
      </c>
      <c r="BL91" s="1">
        <v>2</v>
      </c>
      <c r="BM91" s="1" t="s">
        <v>324</v>
      </c>
      <c r="BN91" s="1">
        <v>128.80000000000001</v>
      </c>
      <c r="BO91" s="1">
        <v>126</v>
      </c>
      <c r="BP91" s="1">
        <v>119</v>
      </c>
      <c r="BQ91" s="1">
        <v>119</v>
      </c>
      <c r="BR91" s="3">
        <f t="shared" si="1"/>
        <v>123.2</v>
      </c>
      <c r="BS91" s="7" t="s">
        <v>1490</v>
      </c>
      <c r="BT91" s="1">
        <v>3.4</v>
      </c>
      <c r="BU91" s="1">
        <v>11</v>
      </c>
      <c r="BV91" s="1">
        <v>4.7</v>
      </c>
      <c r="BW91" s="1">
        <v>20</v>
      </c>
      <c r="BX91" s="1">
        <v>4.2387096770000001</v>
      </c>
      <c r="BY91" s="1">
        <v>10</v>
      </c>
      <c r="BZ91" s="1">
        <v>332</v>
      </c>
      <c r="CA91" s="1">
        <v>19</v>
      </c>
      <c r="CB91" s="1">
        <v>0</v>
      </c>
      <c r="CC91" s="5" t="s">
        <v>1491</v>
      </c>
      <c r="CD91" s="5" t="s">
        <v>1492</v>
      </c>
    </row>
    <row r="92" spans="1:82">
      <c r="A92" s="1">
        <v>91</v>
      </c>
      <c r="B92" s="1" t="s">
        <v>283</v>
      </c>
      <c r="C92" s="1" t="s">
        <v>1493</v>
      </c>
      <c r="D92" s="15" t="s">
        <v>1494</v>
      </c>
      <c r="E92" s="1" t="s">
        <v>85</v>
      </c>
      <c r="F92" s="1">
        <v>4.4000000000000004</v>
      </c>
      <c r="G92" s="1" t="s">
        <v>309</v>
      </c>
      <c r="H92" s="1" t="s">
        <v>310</v>
      </c>
      <c r="I92" s="1">
        <v>1</v>
      </c>
      <c r="J92" s="1" t="s">
        <v>1495</v>
      </c>
      <c r="K92" s="1" t="s">
        <v>107</v>
      </c>
      <c r="L92" s="24" t="s">
        <v>1496</v>
      </c>
      <c r="M92" s="1" t="s">
        <v>1497</v>
      </c>
      <c r="N92" s="1" t="s">
        <v>1498</v>
      </c>
      <c r="O92" s="1" t="s">
        <v>1499</v>
      </c>
      <c r="P92" s="3">
        <v>29900</v>
      </c>
      <c r="Q92" s="7" t="s">
        <v>1500</v>
      </c>
      <c r="R92" s="1" t="s">
        <v>1501</v>
      </c>
      <c r="S92" s="1" t="s">
        <v>1502</v>
      </c>
      <c r="T92" s="1" t="s">
        <v>1503</v>
      </c>
      <c r="U92" s="1" t="s">
        <v>98</v>
      </c>
      <c r="V92" s="1" t="s">
        <v>102</v>
      </c>
      <c r="W92" s="1" t="s">
        <v>296</v>
      </c>
      <c r="X92" s="1">
        <v>16</v>
      </c>
      <c r="Y92" s="1" t="s">
        <v>1504</v>
      </c>
      <c r="Z92" s="1">
        <v>3.7</v>
      </c>
      <c r="AA92" s="8" t="s">
        <v>1473</v>
      </c>
      <c r="AB92" s="1" t="s">
        <v>227</v>
      </c>
      <c r="AC92" s="1">
        <v>30</v>
      </c>
      <c r="AD92" s="1" t="s">
        <v>102</v>
      </c>
      <c r="AE92" s="1">
        <v>3.5</v>
      </c>
      <c r="AF92" s="20" t="s">
        <v>1411</v>
      </c>
      <c r="AG92" s="1" t="s">
        <v>89</v>
      </c>
      <c r="AH92" s="19" t="s">
        <v>702</v>
      </c>
      <c r="AI92" s="20">
        <v>176</v>
      </c>
      <c r="AJ92" s="1">
        <v>153.5</v>
      </c>
      <c r="AK92" s="1">
        <v>78.599999999999994</v>
      </c>
      <c r="AL92" s="1">
        <v>8.5</v>
      </c>
      <c r="AM92" s="1" t="s">
        <v>102</v>
      </c>
      <c r="AN92" s="1" t="s">
        <v>1445</v>
      </c>
      <c r="AO92" s="1" t="s">
        <v>300</v>
      </c>
      <c r="AP92" s="1" t="s">
        <v>1505</v>
      </c>
      <c r="AQ92" s="1">
        <v>515</v>
      </c>
      <c r="AR92" s="1">
        <v>5.7</v>
      </c>
      <c r="AS92" s="1" t="s">
        <v>108</v>
      </c>
      <c r="AT92" s="24" t="s">
        <v>514</v>
      </c>
      <c r="AU92" s="1" t="s">
        <v>110</v>
      </c>
      <c r="AV92" s="1" t="s">
        <v>166</v>
      </c>
      <c r="AW92" s="1" t="s">
        <v>345</v>
      </c>
      <c r="AX92" s="1">
        <v>200</v>
      </c>
      <c r="AY92" s="1">
        <v>20</v>
      </c>
      <c r="AZ92" s="1" t="s">
        <v>102</v>
      </c>
      <c r="BA92" s="1" t="s">
        <v>107</v>
      </c>
      <c r="BB92" s="1" t="s">
        <v>113</v>
      </c>
      <c r="BC92" s="1">
        <v>3220</v>
      </c>
      <c r="BD92" s="1" t="s">
        <v>102</v>
      </c>
      <c r="BE92" s="1">
        <v>128</v>
      </c>
      <c r="BF92" s="1">
        <v>3</v>
      </c>
      <c r="BG92" s="1">
        <v>32</v>
      </c>
      <c r="BH92" s="4" t="s">
        <v>1506</v>
      </c>
      <c r="BI92" s="4">
        <v>11</v>
      </c>
      <c r="BJ92" s="4" t="s">
        <v>1271</v>
      </c>
      <c r="BK92" s="4">
        <v>9</v>
      </c>
      <c r="BL92" s="1">
        <v>2.7</v>
      </c>
      <c r="BM92" s="1" t="s">
        <v>116</v>
      </c>
      <c r="BN92" s="1">
        <v>123.2</v>
      </c>
      <c r="BO92" s="1">
        <v>109.2</v>
      </c>
      <c r="BP92" s="1">
        <v>123.2</v>
      </c>
      <c r="BQ92" s="1">
        <v>107.8</v>
      </c>
      <c r="BR92" s="3">
        <f t="shared" si="1"/>
        <v>115.85000000000001</v>
      </c>
      <c r="BS92" s="7" t="s">
        <v>1507</v>
      </c>
      <c r="BT92" s="1">
        <v>3.7</v>
      </c>
      <c r="BU92" s="1">
        <v>496</v>
      </c>
      <c r="BV92" s="1">
        <v>4</v>
      </c>
      <c r="BW92" s="1">
        <v>89</v>
      </c>
      <c r="BX92" s="1">
        <v>3.7456410259999999</v>
      </c>
      <c r="BY92" s="1">
        <v>2</v>
      </c>
      <c r="BZ92" s="1">
        <v>10431</v>
      </c>
      <c r="CA92" s="1">
        <v>226</v>
      </c>
      <c r="CB92" s="1">
        <v>226</v>
      </c>
      <c r="CC92" s="5" t="s">
        <v>1508</v>
      </c>
      <c r="CD92" s="5" t="s">
        <v>1509</v>
      </c>
    </row>
    <row r="93" spans="1:82">
      <c r="A93" s="1">
        <v>92</v>
      </c>
      <c r="B93" s="1" t="s">
        <v>283</v>
      </c>
      <c r="C93" s="1" t="s">
        <v>1510</v>
      </c>
      <c r="D93" s="6" t="s">
        <v>1511</v>
      </c>
      <c r="E93" s="1" t="s">
        <v>85</v>
      </c>
      <c r="F93" s="1">
        <v>4.3</v>
      </c>
      <c r="G93" s="1" t="s">
        <v>217</v>
      </c>
      <c r="H93" s="1" t="s">
        <v>1033</v>
      </c>
      <c r="I93" s="1">
        <v>1</v>
      </c>
      <c r="J93" s="1" t="s">
        <v>1074</v>
      </c>
      <c r="K93" s="1" t="s">
        <v>89</v>
      </c>
      <c r="L93" s="20" t="s">
        <v>1512</v>
      </c>
      <c r="M93" s="1" t="s">
        <v>1513</v>
      </c>
      <c r="N93" s="1" t="s">
        <v>1514</v>
      </c>
      <c r="O93" s="1" t="s">
        <v>1515</v>
      </c>
      <c r="P93" s="3">
        <v>29990</v>
      </c>
      <c r="Q93" s="7" t="s">
        <v>1516</v>
      </c>
      <c r="R93" s="1" t="s">
        <v>1517</v>
      </c>
      <c r="S93" s="1" t="s">
        <v>1518</v>
      </c>
      <c r="T93" s="1" t="s">
        <v>1519</v>
      </c>
      <c r="U93" s="1" t="s">
        <v>98</v>
      </c>
      <c r="V93" s="1" t="s">
        <v>102</v>
      </c>
      <c r="W93" s="1" t="s">
        <v>296</v>
      </c>
      <c r="X93" s="19">
        <v>13</v>
      </c>
      <c r="Y93" s="1" t="s">
        <v>1283</v>
      </c>
      <c r="Z93" s="1">
        <v>2</v>
      </c>
      <c r="AA93" s="8" t="s">
        <v>807</v>
      </c>
      <c r="AB93" s="1" t="s">
        <v>1268</v>
      </c>
      <c r="AC93" s="1">
        <v>30</v>
      </c>
      <c r="AD93" s="1" t="s">
        <v>102</v>
      </c>
      <c r="AE93" s="1">
        <v>3.5</v>
      </c>
      <c r="AF93" s="1" t="s">
        <v>1099</v>
      </c>
      <c r="AG93" s="1" t="s">
        <v>99</v>
      </c>
      <c r="AH93" s="20" t="s">
        <v>1171</v>
      </c>
      <c r="AI93" s="1">
        <v>168</v>
      </c>
      <c r="AJ93" s="1">
        <v>151.19999999999999</v>
      </c>
      <c r="AK93" s="1">
        <v>79.2</v>
      </c>
      <c r="AL93" s="1">
        <v>8.3000000000000007</v>
      </c>
      <c r="AM93" s="1" t="s">
        <v>135</v>
      </c>
      <c r="AN93" s="1" t="s">
        <v>495</v>
      </c>
      <c r="AO93" s="1" t="s">
        <v>300</v>
      </c>
      <c r="AP93" s="1" t="s">
        <v>211</v>
      </c>
      <c r="AQ93" s="1">
        <v>386</v>
      </c>
      <c r="AR93" s="1">
        <v>5.7</v>
      </c>
      <c r="AS93" s="1" t="s">
        <v>1335</v>
      </c>
      <c r="AT93" s="24" t="s">
        <v>109</v>
      </c>
      <c r="AU93" s="1" t="s">
        <v>110</v>
      </c>
      <c r="AV93" s="1" t="s">
        <v>166</v>
      </c>
      <c r="AW93" s="1" t="s">
        <v>404</v>
      </c>
      <c r="AX93" s="1">
        <v>420</v>
      </c>
      <c r="AY93" s="1">
        <v>21</v>
      </c>
      <c r="AZ93" s="1" t="s">
        <v>102</v>
      </c>
      <c r="BA93" s="1" t="s">
        <v>107</v>
      </c>
      <c r="BB93" s="1" t="s">
        <v>113</v>
      </c>
      <c r="BC93" s="1">
        <v>3200</v>
      </c>
      <c r="BD93" s="1" t="s">
        <v>102</v>
      </c>
      <c r="BE93" s="1">
        <v>64</v>
      </c>
      <c r="BF93" s="1">
        <v>3</v>
      </c>
      <c r="BG93" s="1">
        <v>32</v>
      </c>
      <c r="BH93" s="4" t="s">
        <v>1520</v>
      </c>
      <c r="BI93" s="4">
        <v>21</v>
      </c>
      <c r="BJ93" s="4" t="s">
        <v>1521</v>
      </c>
      <c r="BK93" s="4">
        <v>52</v>
      </c>
      <c r="BL93" s="1">
        <v>2.2999999999999998</v>
      </c>
      <c r="BM93" s="1" t="s">
        <v>116</v>
      </c>
      <c r="BN93" s="1">
        <v>120.4</v>
      </c>
      <c r="BO93" s="1">
        <v>102.2</v>
      </c>
      <c r="BP93" s="1">
        <v>103.6</v>
      </c>
      <c r="BQ93" s="1">
        <v>100.8</v>
      </c>
      <c r="BR93" s="3">
        <f t="shared" si="1"/>
        <v>106.75000000000001</v>
      </c>
      <c r="BS93" s="7" t="s">
        <v>1522</v>
      </c>
      <c r="BT93" s="1">
        <v>3.6</v>
      </c>
      <c r="BU93" s="1">
        <v>1190</v>
      </c>
      <c r="BV93" s="1">
        <v>3.7</v>
      </c>
      <c r="BW93" s="1">
        <v>103</v>
      </c>
      <c r="BX93" s="1">
        <v>3.607965971</v>
      </c>
      <c r="BY93" s="1">
        <v>2</v>
      </c>
      <c r="BZ93" s="1">
        <v>19021</v>
      </c>
      <c r="CA93" s="1">
        <v>502</v>
      </c>
      <c r="CB93" s="1">
        <v>502</v>
      </c>
      <c r="CC93" s="5" t="s">
        <v>1523</v>
      </c>
      <c r="CD93" s="5" t="s">
        <v>1524</v>
      </c>
    </row>
    <row r="94" spans="1:82">
      <c r="A94" s="1">
        <v>93</v>
      </c>
      <c r="B94" s="17" t="s">
        <v>1525</v>
      </c>
      <c r="C94" s="1" t="s">
        <v>1526</v>
      </c>
      <c r="D94" s="6" t="s">
        <v>1527</v>
      </c>
      <c r="E94" s="1" t="s">
        <v>85</v>
      </c>
      <c r="F94" s="1">
        <v>5.0999999999999996</v>
      </c>
      <c r="G94" s="1" t="s">
        <v>86</v>
      </c>
      <c r="H94" s="1" t="s">
        <v>150</v>
      </c>
      <c r="I94" s="1">
        <v>1</v>
      </c>
      <c r="J94" s="1" t="s">
        <v>844</v>
      </c>
      <c r="K94" s="1" t="s">
        <v>107</v>
      </c>
      <c r="L94" s="1" t="s">
        <v>1528</v>
      </c>
      <c r="M94" s="26" t="s">
        <v>1529</v>
      </c>
      <c r="N94" s="26" t="s">
        <v>1530</v>
      </c>
      <c r="O94" s="1" t="s">
        <v>1531</v>
      </c>
      <c r="P94" s="3">
        <v>30947</v>
      </c>
      <c r="Q94" s="7" t="s">
        <v>1532</v>
      </c>
      <c r="R94" s="1" t="s">
        <v>1533</v>
      </c>
      <c r="S94" s="1" t="s">
        <v>1534</v>
      </c>
      <c r="T94" s="1" t="s">
        <v>1535</v>
      </c>
      <c r="U94" s="1" t="s">
        <v>277</v>
      </c>
      <c r="V94" s="1" t="s">
        <v>102</v>
      </c>
      <c r="W94" s="1" t="s">
        <v>1082</v>
      </c>
      <c r="X94" s="1">
        <v>16</v>
      </c>
      <c r="Y94" s="1" t="s">
        <v>1536</v>
      </c>
      <c r="Z94" s="1">
        <v>8</v>
      </c>
      <c r="AA94" s="8" t="s">
        <v>807</v>
      </c>
      <c r="AB94" s="1" t="s">
        <v>1395</v>
      </c>
      <c r="AC94" s="1">
        <v>30</v>
      </c>
      <c r="AD94" s="1" t="s">
        <v>135</v>
      </c>
      <c r="AE94" s="1">
        <v>3.5</v>
      </c>
      <c r="AF94" s="1" t="s">
        <v>1474</v>
      </c>
      <c r="AG94" s="1" t="s">
        <v>102</v>
      </c>
      <c r="AH94" s="1" t="s">
        <v>1537</v>
      </c>
      <c r="AI94" s="1">
        <v>155</v>
      </c>
      <c r="AJ94" s="1">
        <v>148.9</v>
      </c>
      <c r="AK94" s="1">
        <v>76.099999999999994</v>
      </c>
      <c r="AL94" s="1">
        <v>6.3</v>
      </c>
      <c r="AM94" s="1" t="s">
        <v>102</v>
      </c>
      <c r="AN94" s="1" t="s">
        <v>1445</v>
      </c>
      <c r="AO94" s="1" t="s">
        <v>164</v>
      </c>
      <c r="AP94" s="1" t="s">
        <v>1538</v>
      </c>
      <c r="AQ94" s="1">
        <v>538</v>
      </c>
      <c r="AR94" s="1">
        <v>5.5</v>
      </c>
      <c r="AS94" s="1" t="s">
        <v>108</v>
      </c>
      <c r="AT94" s="1" t="s">
        <v>1446</v>
      </c>
      <c r="AU94" s="1" t="s">
        <v>515</v>
      </c>
      <c r="AV94" s="1" t="s">
        <v>166</v>
      </c>
      <c r="AW94" s="1" t="s">
        <v>301</v>
      </c>
      <c r="AX94" s="1">
        <v>410</v>
      </c>
      <c r="AY94" s="1">
        <v>19</v>
      </c>
      <c r="AZ94" s="1" t="s">
        <v>135</v>
      </c>
      <c r="BA94" s="1" t="s">
        <v>107</v>
      </c>
      <c r="BB94" s="1" t="s">
        <v>113</v>
      </c>
      <c r="BC94" s="1">
        <v>3000</v>
      </c>
      <c r="BD94" s="1" t="s">
        <v>102</v>
      </c>
      <c r="BE94" s="1">
        <v>2048</v>
      </c>
      <c r="BF94" s="1">
        <v>3</v>
      </c>
      <c r="BG94" s="1">
        <v>32</v>
      </c>
      <c r="BH94" s="4" t="s">
        <v>1396</v>
      </c>
      <c r="BI94" s="4">
        <v>14</v>
      </c>
      <c r="BJ94" s="4" t="s">
        <v>1397</v>
      </c>
      <c r="BK94" s="4">
        <v>8</v>
      </c>
      <c r="BL94" s="1">
        <v>1.8</v>
      </c>
      <c r="BM94" s="1" t="s">
        <v>1398</v>
      </c>
      <c r="BN94" s="1">
        <f>1.3*76</f>
        <v>98.8</v>
      </c>
      <c r="BO94" s="1">
        <f>1.3*70</f>
        <v>91</v>
      </c>
      <c r="BP94" s="1">
        <f>1.3*86</f>
        <v>111.8</v>
      </c>
      <c r="BQ94" s="1">
        <f>1.3*67</f>
        <v>87.100000000000009</v>
      </c>
      <c r="BR94" s="3">
        <f t="shared" si="1"/>
        <v>97.175000000000011</v>
      </c>
      <c r="BS94" s="7" t="s">
        <v>1539</v>
      </c>
      <c r="BT94" s="1">
        <v>4.3</v>
      </c>
      <c r="BU94" s="1">
        <v>72</v>
      </c>
      <c r="BV94" s="1">
        <v>4.0999999999999996</v>
      </c>
      <c r="BW94" s="1">
        <v>10</v>
      </c>
      <c r="BX94" s="1">
        <v>4.2756097559999997</v>
      </c>
      <c r="BY94" s="1">
        <v>9</v>
      </c>
      <c r="BZ94" s="1">
        <v>4448</v>
      </c>
      <c r="CA94" s="1">
        <v>0</v>
      </c>
      <c r="CB94" s="1">
        <v>0</v>
      </c>
      <c r="CC94" s="5" t="s">
        <v>1540</v>
      </c>
      <c r="CD94" s="5" t="s">
        <v>1541</v>
      </c>
    </row>
    <row r="95" spans="1:82">
      <c r="A95" s="1">
        <v>94</v>
      </c>
      <c r="B95" s="1" t="s">
        <v>1542</v>
      </c>
      <c r="C95" s="1" t="s">
        <v>1543</v>
      </c>
      <c r="D95" s="16" t="s">
        <v>1544</v>
      </c>
      <c r="E95" s="1" t="s">
        <v>85</v>
      </c>
      <c r="F95" s="1">
        <v>6</v>
      </c>
      <c r="G95" s="1" t="s">
        <v>933</v>
      </c>
      <c r="H95" s="1" t="s">
        <v>934</v>
      </c>
      <c r="I95" s="1">
        <v>1</v>
      </c>
      <c r="J95" s="1" t="s">
        <v>1545</v>
      </c>
      <c r="K95" s="1" t="s">
        <v>107</v>
      </c>
      <c r="L95" s="1" t="s">
        <v>1546</v>
      </c>
      <c r="M95" s="1" t="s">
        <v>1547</v>
      </c>
      <c r="N95" s="1" t="s">
        <v>1548</v>
      </c>
      <c r="O95" s="1" t="s">
        <v>579</v>
      </c>
      <c r="P95" s="3">
        <v>31999</v>
      </c>
      <c r="Q95" s="7" t="s">
        <v>1549</v>
      </c>
      <c r="R95" s="1" t="s">
        <v>294</v>
      </c>
      <c r="S95" s="1" t="s">
        <v>1550</v>
      </c>
      <c r="T95" s="1" t="s">
        <v>1551</v>
      </c>
      <c r="U95" s="1" t="s">
        <v>277</v>
      </c>
      <c r="V95" s="1" t="s">
        <v>102</v>
      </c>
      <c r="W95" s="1" t="s">
        <v>184</v>
      </c>
      <c r="X95" s="1">
        <v>12.3</v>
      </c>
      <c r="Y95" s="1" t="s">
        <v>1552</v>
      </c>
      <c r="Z95" s="1">
        <v>8</v>
      </c>
      <c r="AA95" s="8" t="s">
        <v>807</v>
      </c>
      <c r="AB95" s="1" t="s">
        <v>1268</v>
      </c>
      <c r="AC95" s="1">
        <v>30</v>
      </c>
      <c r="AD95" s="1" t="s">
        <v>135</v>
      </c>
      <c r="AE95" s="1">
        <v>3.5</v>
      </c>
      <c r="AF95" s="1" t="s">
        <v>1428</v>
      </c>
      <c r="AG95" s="1" t="s">
        <v>89</v>
      </c>
      <c r="AH95" s="1" t="s">
        <v>1171</v>
      </c>
      <c r="AI95" s="1">
        <v>178</v>
      </c>
      <c r="AJ95" s="1">
        <v>159.30000000000001</v>
      </c>
      <c r="AK95" s="1">
        <v>77.8</v>
      </c>
      <c r="AL95" s="1">
        <v>7.3</v>
      </c>
      <c r="AM95" s="1" t="s">
        <v>135</v>
      </c>
      <c r="AN95" s="1" t="s">
        <v>1269</v>
      </c>
      <c r="AO95" s="1" t="s">
        <v>513</v>
      </c>
      <c r="AP95" s="1" t="s">
        <v>1553</v>
      </c>
      <c r="AQ95" s="1">
        <v>518</v>
      </c>
      <c r="AR95" s="1">
        <v>5.7</v>
      </c>
      <c r="AS95" s="1" t="s">
        <v>108</v>
      </c>
      <c r="AT95" s="1" t="s">
        <v>514</v>
      </c>
      <c r="AU95" s="1" t="s">
        <v>515</v>
      </c>
      <c r="AV95" s="1" t="s">
        <v>166</v>
      </c>
      <c r="AW95" s="1" t="s">
        <v>404</v>
      </c>
      <c r="AX95" s="1">
        <v>440</v>
      </c>
      <c r="AY95" s="1">
        <v>23</v>
      </c>
      <c r="AZ95" s="1" t="s">
        <v>89</v>
      </c>
      <c r="BA95" s="1" t="s">
        <v>135</v>
      </c>
      <c r="BB95" s="1" t="s">
        <v>167</v>
      </c>
      <c r="BC95" s="1">
        <v>3450</v>
      </c>
      <c r="BD95" s="1" t="s">
        <v>89</v>
      </c>
      <c r="BE95" s="1">
        <v>0</v>
      </c>
      <c r="BF95" s="1">
        <v>3</v>
      </c>
      <c r="BG95" s="1">
        <v>32</v>
      </c>
      <c r="BH95" s="4" t="s">
        <v>1361</v>
      </c>
      <c r="BI95" s="4">
        <v>9</v>
      </c>
      <c r="BJ95" s="4" t="s">
        <v>1362</v>
      </c>
      <c r="BK95" s="4">
        <v>5</v>
      </c>
      <c r="BL95" s="1">
        <v>2</v>
      </c>
      <c r="BM95" s="1" t="s">
        <v>324</v>
      </c>
      <c r="BN95" s="1">
        <v>114.8</v>
      </c>
      <c r="BO95" s="1">
        <v>113.4</v>
      </c>
      <c r="BP95" s="1">
        <v>112</v>
      </c>
      <c r="BQ95" s="1">
        <v>110.6</v>
      </c>
      <c r="BR95" s="3">
        <f t="shared" si="1"/>
        <v>112.69999999999999</v>
      </c>
      <c r="BS95" s="7" t="s">
        <v>1554</v>
      </c>
      <c r="BT95" s="1">
        <v>4.5</v>
      </c>
      <c r="BU95" s="1">
        <v>567</v>
      </c>
      <c r="BV95" s="1">
        <v>4.4000000000000004</v>
      </c>
      <c r="BW95" s="1">
        <v>147</v>
      </c>
      <c r="BX95" s="1">
        <v>4.479411765</v>
      </c>
      <c r="BY95" s="1">
        <v>15</v>
      </c>
      <c r="BZ95" s="1">
        <v>1160</v>
      </c>
      <c r="CA95" s="1">
        <v>87</v>
      </c>
      <c r="CB95" s="1">
        <v>87</v>
      </c>
      <c r="CC95" s="5" t="s">
        <v>1555</v>
      </c>
      <c r="CD95" s="5" t="s">
        <v>1556</v>
      </c>
    </row>
    <row r="96" spans="1:82">
      <c r="A96" s="1">
        <v>95</v>
      </c>
      <c r="B96" s="1" t="s">
        <v>283</v>
      </c>
      <c r="C96" s="1" t="s">
        <v>1557</v>
      </c>
      <c r="D96" s="6" t="s">
        <v>1558</v>
      </c>
      <c r="E96" s="1" t="s">
        <v>85</v>
      </c>
      <c r="F96" s="1">
        <v>5</v>
      </c>
      <c r="G96" s="1" t="s">
        <v>86</v>
      </c>
      <c r="H96" s="1" t="s">
        <v>87</v>
      </c>
      <c r="I96" s="1">
        <v>1</v>
      </c>
      <c r="J96" s="1" t="s">
        <v>1559</v>
      </c>
      <c r="K96" s="1" t="s">
        <v>89</v>
      </c>
      <c r="L96" s="1" t="s">
        <v>1139</v>
      </c>
      <c r="M96" s="1" t="s">
        <v>1560</v>
      </c>
      <c r="N96" s="1" t="s">
        <v>1561</v>
      </c>
      <c r="O96" s="1" t="s">
        <v>1562</v>
      </c>
      <c r="P96" s="3">
        <v>33900</v>
      </c>
      <c r="Q96" s="7" t="s">
        <v>1563</v>
      </c>
      <c r="R96" s="1" t="s">
        <v>1564</v>
      </c>
      <c r="S96" s="1" t="s">
        <v>1565</v>
      </c>
      <c r="T96" s="1" t="s">
        <v>1566</v>
      </c>
      <c r="U96" s="1" t="s">
        <v>277</v>
      </c>
      <c r="V96" s="1" t="s">
        <v>102</v>
      </c>
      <c r="W96" s="1" t="s">
        <v>971</v>
      </c>
      <c r="X96" s="1">
        <v>16</v>
      </c>
      <c r="Y96" s="1" t="s">
        <v>1567</v>
      </c>
      <c r="Z96" s="1">
        <v>5</v>
      </c>
      <c r="AA96" s="8" t="s">
        <v>807</v>
      </c>
      <c r="AB96" s="1" t="s">
        <v>1268</v>
      </c>
      <c r="AC96" s="1">
        <v>30</v>
      </c>
      <c r="AD96" s="1" t="s">
        <v>102</v>
      </c>
      <c r="AE96" s="1">
        <v>3.5</v>
      </c>
      <c r="AF96" s="1" t="s">
        <v>1474</v>
      </c>
      <c r="AG96" s="1" t="s">
        <v>89</v>
      </c>
      <c r="AH96" s="1" t="s">
        <v>1568</v>
      </c>
      <c r="AI96" s="1">
        <v>138</v>
      </c>
      <c r="AJ96" s="1">
        <v>143.4</v>
      </c>
      <c r="AK96" s="1">
        <v>70.5</v>
      </c>
      <c r="AL96" s="1">
        <v>6.8</v>
      </c>
      <c r="AM96" s="1" t="s">
        <v>102</v>
      </c>
      <c r="AN96" s="1" t="s">
        <v>1445</v>
      </c>
      <c r="AO96" s="1" t="s">
        <v>300</v>
      </c>
      <c r="AP96" s="1" t="s">
        <v>572</v>
      </c>
      <c r="AQ96" s="1">
        <v>576</v>
      </c>
      <c r="AR96" s="1">
        <v>5.0999999999999996</v>
      </c>
      <c r="AS96" s="1" t="s">
        <v>108</v>
      </c>
      <c r="AT96" s="1" t="s">
        <v>514</v>
      </c>
      <c r="AU96" s="1" t="s">
        <v>515</v>
      </c>
      <c r="AV96" s="1" t="s">
        <v>166</v>
      </c>
      <c r="AW96" s="1" t="s">
        <v>1569</v>
      </c>
      <c r="AX96" s="1">
        <v>354</v>
      </c>
      <c r="AY96" s="1">
        <v>17</v>
      </c>
      <c r="AZ96" s="1" t="s">
        <v>89</v>
      </c>
      <c r="BA96" s="1" t="s">
        <v>135</v>
      </c>
      <c r="BB96" s="1" t="s">
        <v>113</v>
      </c>
      <c r="BC96" s="1">
        <v>2550</v>
      </c>
      <c r="BD96" s="1" t="s">
        <v>89</v>
      </c>
      <c r="BE96" s="1">
        <v>0</v>
      </c>
      <c r="BF96" s="1">
        <v>3</v>
      </c>
      <c r="BG96" s="1">
        <v>32</v>
      </c>
      <c r="BH96" s="4" t="s">
        <v>1570</v>
      </c>
      <c r="BI96" s="4">
        <v>8</v>
      </c>
      <c r="BJ96" s="4" t="s">
        <v>1571</v>
      </c>
      <c r="BK96" s="4">
        <v>4</v>
      </c>
      <c r="BL96" s="1">
        <v>2.1</v>
      </c>
      <c r="BM96" s="1" t="s">
        <v>116</v>
      </c>
      <c r="BN96" s="1">
        <v>133.5</v>
      </c>
      <c r="BO96" s="1">
        <v>120</v>
      </c>
      <c r="BP96" s="1">
        <v>132</v>
      </c>
      <c r="BQ96" s="1">
        <v>102</v>
      </c>
      <c r="BR96" s="3">
        <f t="shared" si="1"/>
        <v>121.875</v>
      </c>
      <c r="BS96" s="7" t="s">
        <v>1572</v>
      </c>
      <c r="BT96" s="1">
        <v>3.7</v>
      </c>
      <c r="BU96" s="1">
        <v>162</v>
      </c>
      <c r="BV96" s="1">
        <v>3.8</v>
      </c>
      <c r="BW96" s="1">
        <v>176</v>
      </c>
      <c r="BX96" s="1">
        <v>3.752071006</v>
      </c>
      <c r="BY96" s="1">
        <v>2</v>
      </c>
      <c r="BZ96" s="1">
        <v>8136</v>
      </c>
      <c r="CA96" s="1">
        <v>349</v>
      </c>
      <c r="CB96" s="1">
        <v>349</v>
      </c>
      <c r="CC96" s="5" t="s">
        <v>1573</v>
      </c>
      <c r="CD96" s="5" t="s">
        <v>1574</v>
      </c>
    </row>
    <row r="97" spans="1:82">
      <c r="A97" s="1">
        <v>96</v>
      </c>
      <c r="B97" s="1" t="s">
        <v>1087</v>
      </c>
      <c r="C97" s="1" t="s">
        <v>1575</v>
      </c>
      <c r="D97" s="16" t="s">
        <v>1576</v>
      </c>
      <c r="E97" s="1" t="s">
        <v>85</v>
      </c>
      <c r="F97" s="1" t="s">
        <v>1577</v>
      </c>
      <c r="G97" s="1" t="s">
        <v>86</v>
      </c>
      <c r="H97" s="1" t="s">
        <v>1578</v>
      </c>
      <c r="I97" s="1">
        <v>1</v>
      </c>
      <c r="J97" s="1" t="s">
        <v>1579</v>
      </c>
      <c r="K97" s="1" t="s">
        <v>107</v>
      </c>
      <c r="L97" s="1" t="s">
        <v>334</v>
      </c>
      <c r="M97" s="1" t="s">
        <v>1580</v>
      </c>
      <c r="N97" s="1" t="s">
        <v>1581</v>
      </c>
      <c r="O97" s="1" t="s">
        <v>922</v>
      </c>
      <c r="P97" s="3">
        <v>34999</v>
      </c>
      <c r="Q97" s="7" t="s">
        <v>1582</v>
      </c>
      <c r="R97" s="1" t="s">
        <v>1583</v>
      </c>
      <c r="S97" s="1" t="s">
        <v>1584</v>
      </c>
      <c r="T97" s="1" t="s">
        <v>1585</v>
      </c>
      <c r="U97" s="1" t="s">
        <v>277</v>
      </c>
      <c r="V97" s="1" t="s">
        <v>102</v>
      </c>
      <c r="W97" s="1" t="s">
        <v>184</v>
      </c>
      <c r="X97" s="1">
        <v>21</v>
      </c>
      <c r="Y97" s="1" t="s">
        <v>1586</v>
      </c>
      <c r="Z97" s="1">
        <v>5</v>
      </c>
      <c r="AA97" s="8" t="s">
        <v>807</v>
      </c>
      <c r="AB97" s="1" t="s">
        <v>227</v>
      </c>
      <c r="AC97" s="1">
        <v>30</v>
      </c>
      <c r="AD97" s="1" t="s">
        <v>135</v>
      </c>
      <c r="AE97" s="1">
        <v>3.5</v>
      </c>
      <c r="AF97" s="1" t="s">
        <v>1411</v>
      </c>
      <c r="AG97" s="1" t="s">
        <v>107</v>
      </c>
      <c r="AH97" s="1" t="s">
        <v>702</v>
      </c>
      <c r="AI97" s="1">
        <v>169</v>
      </c>
      <c r="AJ97" s="1">
        <v>149.80000000000001</v>
      </c>
      <c r="AK97" s="1">
        <v>78</v>
      </c>
      <c r="AL97" s="1">
        <v>9.1999999999999993</v>
      </c>
      <c r="AM97" s="1" t="s">
        <v>135</v>
      </c>
      <c r="AN97" s="1" t="s">
        <v>1445</v>
      </c>
      <c r="AO97" s="1" t="s">
        <v>513</v>
      </c>
      <c r="AP97" s="1" t="s">
        <v>1587</v>
      </c>
      <c r="AQ97" s="1">
        <v>540</v>
      </c>
      <c r="AR97" s="1">
        <v>5.4</v>
      </c>
      <c r="AS97" s="1" t="s">
        <v>108</v>
      </c>
      <c r="AT97" s="1" t="s">
        <v>514</v>
      </c>
      <c r="AU97" s="1" t="s">
        <v>384</v>
      </c>
      <c r="AV97" s="1" t="s">
        <v>166</v>
      </c>
      <c r="AW97" s="1" t="s">
        <v>301</v>
      </c>
      <c r="AX97" s="1">
        <v>500</v>
      </c>
      <c r="AY97" s="1">
        <v>25</v>
      </c>
      <c r="AZ97" s="1" t="s">
        <v>89</v>
      </c>
      <c r="BA97" s="1" t="s">
        <v>135</v>
      </c>
      <c r="BB97" s="1" t="s">
        <v>113</v>
      </c>
      <c r="BC97" s="1">
        <v>3760</v>
      </c>
      <c r="BD97" s="1" t="s">
        <v>99</v>
      </c>
      <c r="BE97" s="1">
        <v>0</v>
      </c>
      <c r="BF97" s="1">
        <v>3</v>
      </c>
      <c r="BG97" s="1">
        <v>32</v>
      </c>
      <c r="BH97" s="4" t="s">
        <v>1588</v>
      </c>
      <c r="BI97" s="4">
        <v>9</v>
      </c>
      <c r="BJ97" s="4" t="s">
        <v>1589</v>
      </c>
      <c r="BK97" s="4">
        <v>5</v>
      </c>
      <c r="BL97" s="1">
        <v>2</v>
      </c>
      <c r="BM97" s="1" t="s">
        <v>116</v>
      </c>
      <c r="BN97" s="1">
        <v>120</v>
      </c>
      <c r="BO97" s="1">
        <v>109.5</v>
      </c>
      <c r="BP97" s="1">
        <v>115.5</v>
      </c>
      <c r="BQ97" s="1">
        <v>106.5</v>
      </c>
      <c r="BR97" s="3">
        <f t="shared" si="1"/>
        <v>112.875</v>
      </c>
      <c r="BS97" s="7" t="s">
        <v>1590</v>
      </c>
      <c r="BT97" s="1">
        <v>4.0999999999999996</v>
      </c>
      <c r="BU97" s="1">
        <v>20</v>
      </c>
      <c r="BV97" s="1">
        <v>2.6</v>
      </c>
      <c r="BW97" s="1">
        <v>61</v>
      </c>
      <c r="BX97" s="1">
        <v>2.9703703699999999</v>
      </c>
      <c r="BY97" s="1">
        <v>3</v>
      </c>
      <c r="BZ97" s="1">
        <v>281</v>
      </c>
      <c r="CA97" s="1">
        <v>22</v>
      </c>
      <c r="CB97" s="1">
        <v>22</v>
      </c>
      <c r="CC97" s="13" t="s">
        <v>1591</v>
      </c>
      <c r="CD97" s="13" t="s">
        <v>1592</v>
      </c>
    </row>
    <row r="98" spans="1:82">
      <c r="A98" s="1">
        <v>97</v>
      </c>
      <c r="B98" s="17" t="s">
        <v>1288</v>
      </c>
      <c r="C98" s="1" t="s">
        <v>1593</v>
      </c>
      <c r="D98" s="6" t="s">
        <v>1594</v>
      </c>
      <c r="E98" s="1" t="s">
        <v>1291</v>
      </c>
      <c r="F98" s="1">
        <v>9</v>
      </c>
      <c r="G98" s="1" t="s">
        <v>287</v>
      </c>
      <c r="H98" s="1" t="s">
        <v>1595</v>
      </c>
      <c r="I98" s="1">
        <v>2</v>
      </c>
      <c r="J98" s="1" t="s">
        <v>1596</v>
      </c>
      <c r="K98" s="1" t="s">
        <v>107</v>
      </c>
      <c r="L98" s="1" t="s">
        <v>1596</v>
      </c>
      <c r="M98" s="26" t="s">
        <v>1597</v>
      </c>
      <c r="N98" s="26" t="s">
        <v>1598</v>
      </c>
      <c r="O98" s="1" t="s">
        <v>1599</v>
      </c>
      <c r="P98" s="3">
        <v>34999</v>
      </c>
      <c r="Q98" s="7" t="s">
        <v>1600</v>
      </c>
      <c r="R98" s="1" t="s">
        <v>1601</v>
      </c>
      <c r="S98" s="1" t="s">
        <v>1602</v>
      </c>
      <c r="T98" s="1" t="s">
        <v>1603</v>
      </c>
      <c r="U98" s="1" t="s">
        <v>277</v>
      </c>
      <c r="V98" s="1" t="s">
        <v>102</v>
      </c>
      <c r="W98" s="1" t="s">
        <v>296</v>
      </c>
      <c r="X98" s="1">
        <v>12</v>
      </c>
      <c r="Y98" s="1" t="s">
        <v>1604</v>
      </c>
      <c r="Z98" s="1">
        <v>1.2</v>
      </c>
      <c r="AA98" s="8" t="s">
        <v>807</v>
      </c>
      <c r="AB98" s="1" t="s">
        <v>1395</v>
      </c>
      <c r="AC98" s="1">
        <v>30</v>
      </c>
      <c r="AD98" s="1" t="s">
        <v>102</v>
      </c>
      <c r="AE98" s="1">
        <v>3.5</v>
      </c>
      <c r="AF98" s="1" t="s">
        <v>1428</v>
      </c>
      <c r="AG98" s="1" t="s">
        <v>89</v>
      </c>
      <c r="AH98" s="1" t="s">
        <v>702</v>
      </c>
      <c r="AI98" s="1">
        <v>113</v>
      </c>
      <c r="AJ98" s="1">
        <v>123.8</v>
      </c>
      <c r="AK98" s="1">
        <v>58.6</v>
      </c>
      <c r="AL98" s="1">
        <v>7.6</v>
      </c>
      <c r="AM98" s="1" t="s">
        <v>102</v>
      </c>
      <c r="AN98" s="1" t="s">
        <v>1605</v>
      </c>
      <c r="AO98" s="1" t="s">
        <v>164</v>
      </c>
      <c r="AP98" s="1" t="s">
        <v>1606</v>
      </c>
      <c r="AQ98" s="1">
        <v>326</v>
      </c>
      <c r="AR98" s="1">
        <v>4</v>
      </c>
      <c r="AS98" s="1" t="s">
        <v>1304</v>
      </c>
      <c r="AT98" s="1" t="s">
        <v>514</v>
      </c>
      <c r="AU98" s="1" t="s">
        <v>1607</v>
      </c>
      <c r="AV98" s="1" t="s">
        <v>166</v>
      </c>
      <c r="AW98" s="1" t="s">
        <v>301</v>
      </c>
      <c r="AX98" s="1">
        <v>240</v>
      </c>
      <c r="AY98" s="1">
        <v>14</v>
      </c>
      <c r="AZ98" s="1" t="s">
        <v>89</v>
      </c>
      <c r="BA98" s="1" t="s">
        <v>135</v>
      </c>
      <c r="BB98" s="1" t="s">
        <v>167</v>
      </c>
      <c r="BC98" s="1">
        <v>1624</v>
      </c>
      <c r="BD98" s="1" t="s">
        <v>89</v>
      </c>
      <c r="BE98" s="1">
        <v>0</v>
      </c>
      <c r="BF98" s="1">
        <v>1</v>
      </c>
      <c r="BG98" s="1">
        <v>16</v>
      </c>
      <c r="BH98" s="4" t="s">
        <v>1608</v>
      </c>
      <c r="BI98" s="4">
        <v>6</v>
      </c>
      <c r="BJ98" s="4" t="s">
        <v>1609</v>
      </c>
      <c r="BK98" s="4">
        <v>1</v>
      </c>
      <c r="BL98" s="1">
        <v>1.84</v>
      </c>
      <c r="BM98" s="1" t="s">
        <v>1610</v>
      </c>
      <c r="BN98" s="1">
        <f>1.8*83</f>
        <v>149.4</v>
      </c>
      <c r="BO98" s="1">
        <f>1.8*74</f>
        <v>133.20000000000002</v>
      </c>
      <c r="BP98" s="1">
        <f>1.8*70</f>
        <v>126</v>
      </c>
      <c r="BQ98" s="1">
        <f>1.8*76</f>
        <v>136.80000000000001</v>
      </c>
      <c r="BR98" s="3">
        <f t="shared" si="1"/>
        <v>136.35000000000002</v>
      </c>
      <c r="BS98" s="7" t="s">
        <v>1611</v>
      </c>
      <c r="BT98" s="1">
        <v>1.7</v>
      </c>
      <c r="BU98" s="1">
        <v>43</v>
      </c>
      <c r="BV98" s="1">
        <v>1.5</v>
      </c>
      <c r="BW98" s="1">
        <v>455</v>
      </c>
      <c r="BX98" s="1">
        <v>1.517269076</v>
      </c>
      <c r="BY98" s="1">
        <v>1</v>
      </c>
      <c r="BZ98" s="1">
        <v>1757</v>
      </c>
      <c r="CA98" s="1">
        <v>0</v>
      </c>
      <c r="CB98" s="1">
        <v>0</v>
      </c>
      <c r="CC98" s="22" t="s">
        <v>1593</v>
      </c>
      <c r="CD98" s="22" t="s">
        <v>1612</v>
      </c>
    </row>
    <row r="99" spans="1:82">
      <c r="A99" s="1">
        <v>98</v>
      </c>
      <c r="B99" s="17" t="s">
        <v>1525</v>
      </c>
      <c r="C99" s="1" t="s">
        <v>1613</v>
      </c>
      <c r="D99" s="16" t="s">
        <v>1614</v>
      </c>
      <c r="E99" s="1" t="s">
        <v>85</v>
      </c>
      <c r="F99" s="1">
        <v>6</v>
      </c>
      <c r="G99" s="1" t="s">
        <v>933</v>
      </c>
      <c r="H99" s="1" t="s">
        <v>934</v>
      </c>
      <c r="I99" s="1">
        <v>1</v>
      </c>
      <c r="J99" s="1" t="s">
        <v>1615</v>
      </c>
      <c r="K99" s="1" t="s">
        <v>107</v>
      </c>
      <c r="L99" s="1" t="s">
        <v>1616</v>
      </c>
      <c r="M99" s="1" t="s">
        <v>1617</v>
      </c>
      <c r="N99" s="1" t="s">
        <v>1618</v>
      </c>
      <c r="O99" s="1" t="s">
        <v>1619</v>
      </c>
      <c r="P99" s="3">
        <v>35900</v>
      </c>
      <c r="Q99" s="7" t="s">
        <v>1620</v>
      </c>
      <c r="R99" s="1" t="s">
        <v>294</v>
      </c>
      <c r="S99" s="1" t="s">
        <v>1621</v>
      </c>
      <c r="T99" s="1" t="s">
        <v>1377</v>
      </c>
      <c r="U99" s="1" t="s">
        <v>1378</v>
      </c>
      <c r="V99" s="1" t="s">
        <v>102</v>
      </c>
      <c r="W99" s="1" t="s">
        <v>184</v>
      </c>
      <c r="X99" s="1">
        <v>12.3</v>
      </c>
      <c r="Y99" s="1" t="s">
        <v>1622</v>
      </c>
      <c r="Z99" s="1">
        <v>5</v>
      </c>
      <c r="AA99" s="8" t="s">
        <v>807</v>
      </c>
      <c r="AB99" s="1" t="s">
        <v>1395</v>
      </c>
      <c r="AC99" s="1">
        <v>30</v>
      </c>
      <c r="AD99" s="1" t="s">
        <v>102</v>
      </c>
      <c r="AE99" s="1">
        <v>3.5</v>
      </c>
      <c r="AF99" s="40" t="s">
        <v>1623</v>
      </c>
      <c r="AG99" s="1" t="s">
        <v>89</v>
      </c>
      <c r="AH99" s="1" t="s">
        <v>1380</v>
      </c>
      <c r="AI99" s="1">
        <v>136</v>
      </c>
      <c r="AJ99" s="1">
        <v>147</v>
      </c>
      <c r="AK99" s="1">
        <v>72.599999999999994</v>
      </c>
      <c r="AL99" s="1">
        <v>7.9</v>
      </c>
      <c r="AM99" s="1" t="s">
        <v>102</v>
      </c>
      <c r="AN99" s="1" t="s">
        <v>495</v>
      </c>
      <c r="AO99" s="1" t="s">
        <v>189</v>
      </c>
      <c r="AP99" s="1" t="s">
        <v>211</v>
      </c>
      <c r="AQ99" s="1">
        <v>423</v>
      </c>
      <c r="AR99" s="1">
        <v>5.2</v>
      </c>
      <c r="AS99" s="1" t="s">
        <v>1624</v>
      </c>
      <c r="AT99" s="1" t="s">
        <v>1446</v>
      </c>
      <c r="AU99" s="1" t="s">
        <v>515</v>
      </c>
      <c r="AV99" s="1" t="s">
        <v>166</v>
      </c>
      <c r="AW99" s="1" t="s">
        <v>301</v>
      </c>
      <c r="AX99" s="1">
        <v>360</v>
      </c>
      <c r="AY99" s="1">
        <v>14</v>
      </c>
      <c r="AZ99" s="1" t="s">
        <v>107</v>
      </c>
      <c r="BA99" s="1" t="s">
        <v>135</v>
      </c>
      <c r="BB99" s="1" t="s">
        <v>895</v>
      </c>
      <c r="BC99" s="1">
        <v>2700</v>
      </c>
      <c r="BD99" s="1" t="s">
        <v>89</v>
      </c>
      <c r="BE99" s="1">
        <v>0</v>
      </c>
      <c r="BF99" s="1">
        <v>2</v>
      </c>
      <c r="BG99" s="1">
        <v>16</v>
      </c>
      <c r="BH99" s="4" t="s">
        <v>1396</v>
      </c>
      <c r="BI99" s="4">
        <v>14</v>
      </c>
      <c r="BJ99" s="4" t="s">
        <v>1397</v>
      </c>
      <c r="BK99" s="4">
        <v>8</v>
      </c>
      <c r="BL99" s="1">
        <v>1.8</v>
      </c>
      <c r="BM99" s="1" t="s">
        <v>1398</v>
      </c>
      <c r="BN99" s="1">
        <f>1.5*78</f>
        <v>117</v>
      </c>
      <c r="BO99" s="1">
        <f>1.5*81</f>
        <v>121.5</v>
      </c>
      <c r="BP99" s="1">
        <f>1.5*78</f>
        <v>117</v>
      </c>
      <c r="BQ99" s="1">
        <f>1.5*82</f>
        <v>123</v>
      </c>
      <c r="BR99" s="3">
        <f t="shared" si="1"/>
        <v>119.625</v>
      </c>
      <c r="BS99" s="7" t="s">
        <v>1625</v>
      </c>
      <c r="BT99" s="1">
        <v>4.2</v>
      </c>
      <c r="BU99" s="1">
        <v>305</v>
      </c>
      <c r="BV99" s="1">
        <v>4</v>
      </c>
      <c r="BW99" s="1">
        <v>91</v>
      </c>
      <c r="BX99" s="1">
        <v>4.1540404039999999</v>
      </c>
      <c r="BY99" s="1">
        <v>9</v>
      </c>
      <c r="BZ99" s="1">
        <v>1110</v>
      </c>
      <c r="CA99" s="1">
        <v>24</v>
      </c>
      <c r="CB99" s="1">
        <v>0</v>
      </c>
      <c r="CC99" s="22" t="s">
        <v>1613</v>
      </c>
      <c r="CD99" s="22" t="s">
        <v>1626</v>
      </c>
    </row>
    <row r="100" spans="1:82">
      <c r="A100" s="1">
        <v>99</v>
      </c>
      <c r="B100" s="1" t="s">
        <v>1288</v>
      </c>
      <c r="C100" s="1" t="s">
        <v>1627</v>
      </c>
      <c r="D100" s="16" t="s">
        <v>1628</v>
      </c>
      <c r="E100" s="1" t="s">
        <v>1291</v>
      </c>
      <c r="F100" s="1">
        <v>8</v>
      </c>
      <c r="G100" s="1" t="s">
        <v>287</v>
      </c>
      <c r="H100" s="1" t="s">
        <v>1629</v>
      </c>
      <c r="I100" s="1">
        <v>2</v>
      </c>
      <c r="J100" s="1" t="s">
        <v>1630</v>
      </c>
      <c r="K100" s="1" t="s">
        <v>89</v>
      </c>
      <c r="L100" s="1" t="s">
        <v>1139</v>
      </c>
      <c r="M100" s="1" t="s">
        <v>1631</v>
      </c>
      <c r="N100" s="1" t="s">
        <v>1632</v>
      </c>
      <c r="O100" s="1" t="s">
        <v>1633</v>
      </c>
      <c r="P100" s="3">
        <v>36499</v>
      </c>
      <c r="Q100" s="7" t="s">
        <v>1634</v>
      </c>
      <c r="R100" s="1" t="s">
        <v>1635</v>
      </c>
      <c r="S100" s="1" t="s">
        <v>1636</v>
      </c>
      <c r="T100" s="1" t="s">
        <v>1637</v>
      </c>
      <c r="U100" s="1" t="s">
        <v>277</v>
      </c>
      <c r="V100" s="1" t="s">
        <v>102</v>
      </c>
      <c r="W100" s="1" t="s">
        <v>296</v>
      </c>
      <c r="X100" s="1">
        <v>8</v>
      </c>
      <c r="Y100" s="1" t="s">
        <v>1638</v>
      </c>
      <c r="Z100" s="1">
        <v>1.3</v>
      </c>
      <c r="AA100" s="8" t="s">
        <v>161</v>
      </c>
      <c r="AB100" s="1" t="s">
        <v>227</v>
      </c>
      <c r="AC100" s="1">
        <v>60</v>
      </c>
      <c r="AD100" s="1" t="s">
        <v>102</v>
      </c>
      <c r="AE100" s="1">
        <v>3.5</v>
      </c>
      <c r="AF100" s="1" t="s">
        <v>208</v>
      </c>
      <c r="AG100" s="1" t="s">
        <v>89</v>
      </c>
      <c r="AH100" s="1" t="s">
        <v>1639</v>
      </c>
      <c r="AI100" s="1">
        <v>129</v>
      </c>
      <c r="AJ100" s="1">
        <v>138.1</v>
      </c>
      <c r="AK100" s="1">
        <v>67</v>
      </c>
      <c r="AL100" s="1">
        <v>6.9</v>
      </c>
      <c r="AM100" s="1" t="s">
        <v>102</v>
      </c>
      <c r="AN100" s="1" t="s">
        <v>1640</v>
      </c>
      <c r="AO100" s="1" t="s">
        <v>189</v>
      </c>
      <c r="AP100" s="1" t="s">
        <v>1641</v>
      </c>
      <c r="AQ100" s="1">
        <v>326</v>
      </c>
      <c r="AR100" s="1">
        <v>4.7</v>
      </c>
      <c r="AS100" s="1" t="s">
        <v>1642</v>
      </c>
      <c r="AT100" s="1" t="s">
        <v>514</v>
      </c>
      <c r="AU100" s="1" t="s">
        <v>515</v>
      </c>
      <c r="AV100" s="1" t="s">
        <v>166</v>
      </c>
      <c r="AW100" s="1" t="s">
        <v>404</v>
      </c>
      <c r="AX100" s="1">
        <v>250</v>
      </c>
      <c r="AY100" s="1">
        <v>14</v>
      </c>
      <c r="AZ100" s="1" t="s">
        <v>89</v>
      </c>
      <c r="BA100" s="1" t="s">
        <v>135</v>
      </c>
      <c r="BB100" s="1" t="s">
        <v>167</v>
      </c>
      <c r="BC100" s="1">
        <v>1810</v>
      </c>
      <c r="BD100" s="1" t="s">
        <v>89</v>
      </c>
      <c r="BE100" s="1">
        <v>0</v>
      </c>
      <c r="BF100" s="1">
        <v>1</v>
      </c>
      <c r="BG100" s="1">
        <v>16</v>
      </c>
      <c r="BH100" s="4" t="s">
        <v>1643</v>
      </c>
      <c r="BI100" s="4">
        <v>12</v>
      </c>
      <c r="BJ100" s="4" t="s">
        <v>1644</v>
      </c>
      <c r="BK100" s="4">
        <v>7</v>
      </c>
      <c r="BL100" s="1">
        <v>1.4</v>
      </c>
      <c r="BM100" s="1" t="s">
        <v>109</v>
      </c>
      <c r="BN100" s="1">
        <v>136.80000000000001</v>
      </c>
      <c r="BO100" s="1">
        <v>122.4</v>
      </c>
      <c r="BP100" s="1">
        <v>136.80000000000001</v>
      </c>
      <c r="BQ100" s="1">
        <v>97.5</v>
      </c>
      <c r="BR100" s="3">
        <f t="shared" si="1"/>
        <v>123.37500000000001</v>
      </c>
      <c r="BS100" s="7" t="s">
        <v>1645</v>
      </c>
      <c r="BT100" s="1">
        <v>4.5</v>
      </c>
      <c r="BU100" s="1">
        <v>329</v>
      </c>
      <c r="BV100" s="1">
        <v>4.3</v>
      </c>
      <c r="BW100" s="1">
        <v>3101</v>
      </c>
      <c r="BX100" s="1">
        <v>4.3191836730000004</v>
      </c>
      <c r="BY100" s="1">
        <v>1</v>
      </c>
      <c r="BZ100" s="1">
        <v>8903</v>
      </c>
      <c r="CA100" s="1">
        <v>410</v>
      </c>
      <c r="CB100" s="1">
        <v>410</v>
      </c>
      <c r="CC100" s="5" t="s">
        <v>1646</v>
      </c>
      <c r="CD100" s="5" t="s">
        <v>1647</v>
      </c>
    </row>
    <row r="101" spans="1:82">
      <c r="A101" s="1">
        <v>100</v>
      </c>
      <c r="B101" s="1" t="s">
        <v>1288</v>
      </c>
      <c r="C101" s="1" t="s">
        <v>1648</v>
      </c>
      <c r="D101" s="16" t="s">
        <v>1649</v>
      </c>
      <c r="E101" s="1" t="s">
        <v>1291</v>
      </c>
      <c r="F101" s="1">
        <v>8</v>
      </c>
      <c r="G101" s="1" t="s">
        <v>287</v>
      </c>
      <c r="H101" s="1" t="s">
        <v>1629</v>
      </c>
      <c r="I101" s="1">
        <v>2</v>
      </c>
      <c r="J101" s="1" t="s">
        <v>1630</v>
      </c>
      <c r="K101" s="1" t="s">
        <v>107</v>
      </c>
      <c r="L101" s="1" t="s">
        <v>1650</v>
      </c>
      <c r="M101" s="1" t="s">
        <v>1651</v>
      </c>
      <c r="N101" s="1" t="s">
        <v>1652</v>
      </c>
      <c r="O101" s="1" t="s">
        <v>1633</v>
      </c>
      <c r="P101" s="3">
        <v>36999</v>
      </c>
      <c r="Q101" s="7" t="s">
        <v>1653</v>
      </c>
      <c r="R101" s="1" t="s">
        <v>431</v>
      </c>
      <c r="S101" s="1" t="s">
        <v>1654</v>
      </c>
      <c r="T101" s="1" t="s">
        <v>1637</v>
      </c>
      <c r="U101" s="1" t="s">
        <v>277</v>
      </c>
      <c r="V101" s="1" t="s">
        <v>102</v>
      </c>
      <c r="W101" s="1" t="s">
        <v>296</v>
      </c>
      <c r="X101" s="1">
        <v>8</v>
      </c>
      <c r="Y101" s="1" t="s">
        <v>1655</v>
      </c>
      <c r="Z101" s="1">
        <v>1.2</v>
      </c>
      <c r="AA101" s="8" t="s">
        <v>161</v>
      </c>
      <c r="AB101" s="1" t="s">
        <v>162</v>
      </c>
      <c r="AC101" s="1">
        <v>60</v>
      </c>
      <c r="AD101" s="1" t="s">
        <v>135</v>
      </c>
      <c r="AE101" s="1">
        <v>3.5</v>
      </c>
      <c r="AF101" s="19" t="s">
        <v>208</v>
      </c>
      <c r="AG101" s="1" t="s">
        <v>107</v>
      </c>
      <c r="AH101" s="1" t="s">
        <v>702</v>
      </c>
      <c r="AI101" s="1">
        <v>129</v>
      </c>
      <c r="AJ101" s="1">
        <v>138.1</v>
      </c>
      <c r="AK101" s="1">
        <v>67</v>
      </c>
      <c r="AL101" s="1">
        <v>6.9</v>
      </c>
      <c r="AM101" s="1" t="s">
        <v>135</v>
      </c>
      <c r="AN101" s="1" t="s">
        <v>495</v>
      </c>
      <c r="AO101" s="1" t="s">
        <v>189</v>
      </c>
      <c r="AP101" s="19" t="s">
        <v>1641</v>
      </c>
      <c r="AQ101" s="1">
        <v>326</v>
      </c>
      <c r="AR101" s="1">
        <v>4.7</v>
      </c>
      <c r="AS101" s="1" t="s">
        <v>1304</v>
      </c>
      <c r="AT101" s="1" t="s">
        <v>514</v>
      </c>
      <c r="AU101" s="1" t="s">
        <v>384</v>
      </c>
      <c r="AV101" s="1" t="s">
        <v>166</v>
      </c>
      <c r="AW101" s="1" t="s">
        <v>301</v>
      </c>
      <c r="AX101" s="1">
        <v>250</v>
      </c>
      <c r="AY101" s="1">
        <v>14</v>
      </c>
      <c r="AZ101" s="1" t="s">
        <v>89</v>
      </c>
      <c r="BA101" s="1" t="s">
        <v>135</v>
      </c>
      <c r="BB101" s="1" t="s">
        <v>167</v>
      </c>
      <c r="BC101" s="1">
        <v>1810</v>
      </c>
      <c r="BD101" s="1" t="s">
        <v>99</v>
      </c>
      <c r="BE101" s="1">
        <v>0</v>
      </c>
      <c r="BF101" s="1">
        <v>1</v>
      </c>
      <c r="BG101" s="1">
        <v>16</v>
      </c>
      <c r="BH101" s="4" t="s">
        <v>1643</v>
      </c>
      <c r="BI101" s="4">
        <v>12</v>
      </c>
      <c r="BJ101" s="4" t="s">
        <v>1644</v>
      </c>
      <c r="BK101" s="4">
        <v>7</v>
      </c>
      <c r="BL101" s="1">
        <v>1.4</v>
      </c>
      <c r="BM101" s="1" t="s">
        <v>109</v>
      </c>
      <c r="BN101" s="1">
        <v>136.80000000000001</v>
      </c>
      <c r="BO101" s="1">
        <v>122.4</v>
      </c>
      <c r="BP101" s="1">
        <v>136.80000000000001</v>
      </c>
      <c r="BQ101" s="1">
        <v>97.5</v>
      </c>
      <c r="BR101" s="3">
        <f t="shared" si="1"/>
        <v>123.37500000000001</v>
      </c>
      <c r="BS101" s="7" t="s">
        <v>1656</v>
      </c>
      <c r="BT101" s="1">
        <v>4.4000000000000004</v>
      </c>
      <c r="BU101" s="1">
        <v>1355</v>
      </c>
      <c r="BV101" s="1">
        <v>4.3</v>
      </c>
      <c r="BW101" s="1">
        <v>3091</v>
      </c>
      <c r="BX101" s="1">
        <v>4.3304768329999996</v>
      </c>
      <c r="BY101" s="1">
        <v>1</v>
      </c>
      <c r="BZ101" s="1">
        <v>8903</v>
      </c>
      <c r="CA101" s="1">
        <v>39</v>
      </c>
      <c r="CB101" s="1">
        <v>0</v>
      </c>
      <c r="CC101" s="5" t="s">
        <v>1646</v>
      </c>
      <c r="CD101" s="5" t="s">
        <v>1647</v>
      </c>
    </row>
    <row r="102" spans="1:82">
      <c r="A102" s="1">
        <v>101</v>
      </c>
      <c r="B102" s="17" t="s">
        <v>1657</v>
      </c>
      <c r="C102" s="1" t="s">
        <v>1658</v>
      </c>
      <c r="D102" s="6" t="s">
        <v>1659</v>
      </c>
      <c r="E102" s="1" t="s">
        <v>85</v>
      </c>
      <c r="F102" s="1">
        <v>5</v>
      </c>
      <c r="G102" s="1" t="s">
        <v>86</v>
      </c>
      <c r="H102" s="1" t="s">
        <v>87</v>
      </c>
      <c r="I102" s="1">
        <v>1</v>
      </c>
      <c r="J102" s="1" t="s">
        <v>1660</v>
      </c>
      <c r="K102" s="1" t="s">
        <v>107</v>
      </c>
      <c r="L102" s="1" t="s">
        <v>667</v>
      </c>
      <c r="M102" s="25" t="s">
        <v>1661</v>
      </c>
      <c r="N102" s="25" t="s">
        <v>1662</v>
      </c>
      <c r="O102" s="1" t="s">
        <v>1663</v>
      </c>
      <c r="P102" s="3">
        <v>37766</v>
      </c>
      <c r="Q102" s="7" t="s">
        <v>1664</v>
      </c>
      <c r="R102" s="1" t="s">
        <v>1665</v>
      </c>
      <c r="S102" s="1" t="s">
        <v>1666</v>
      </c>
      <c r="T102" s="1" t="s">
        <v>1240</v>
      </c>
      <c r="U102" s="1" t="s">
        <v>277</v>
      </c>
      <c r="V102" s="1" t="s">
        <v>102</v>
      </c>
      <c r="W102" s="1" t="s">
        <v>296</v>
      </c>
      <c r="X102" s="1">
        <v>20</v>
      </c>
      <c r="Y102" s="1" t="s">
        <v>1667</v>
      </c>
      <c r="Z102" s="1">
        <v>4</v>
      </c>
      <c r="AA102" s="8" t="s">
        <v>807</v>
      </c>
      <c r="AB102" s="1" t="s">
        <v>1395</v>
      </c>
      <c r="AC102" s="1">
        <v>30</v>
      </c>
      <c r="AD102" s="1" t="s">
        <v>135</v>
      </c>
      <c r="AE102" s="1">
        <v>3.5</v>
      </c>
      <c r="AF102" s="20" t="s">
        <v>1668</v>
      </c>
      <c r="AG102" s="1" t="s">
        <v>102</v>
      </c>
      <c r="AH102" s="1" t="s">
        <v>1669</v>
      </c>
      <c r="AI102" s="1">
        <v>168</v>
      </c>
      <c r="AJ102" s="1">
        <v>151</v>
      </c>
      <c r="AK102" s="1">
        <v>72</v>
      </c>
      <c r="AL102" s="1">
        <v>9.6</v>
      </c>
      <c r="AM102" s="1" t="s">
        <v>102</v>
      </c>
      <c r="AN102" s="1" t="s">
        <v>1445</v>
      </c>
      <c r="AO102" s="1" t="s">
        <v>1670</v>
      </c>
      <c r="AP102" s="1" t="s">
        <v>572</v>
      </c>
      <c r="AQ102" s="1">
        <v>565</v>
      </c>
      <c r="AR102" s="19">
        <v>5.2</v>
      </c>
      <c r="AS102" s="1" t="s">
        <v>108</v>
      </c>
      <c r="AT102" s="19" t="s">
        <v>514</v>
      </c>
      <c r="AU102" s="1" t="s">
        <v>894</v>
      </c>
      <c r="AV102" s="1" t="s">
        <v>166</v>
      </c>
      <c r="AW102" s="1" t="s">
        <v>345</v>
      </c>
      <c r="AX102" s="1">
        <v>580</v>
      </c>
      <c r="AY102" s="1">
        <v>20</v>
      </c>
      <c r="AZ102" s="1" t="s">
        <v>107</v>
      </c>
      <c r="BA102" s="1" t="s">
        <v>135</v>
      </c>
      <c r="BB102" s="1" t="s">
        <v>895</v>
      </c>
      <c r="BC102" s="1">
        <v>2840</v>
      </c>
      <c r="BD102" s="1" t="s">
        <v>102</v>
      </c>
      <c r="BE102" s="1">
        <v>256</v>
      </c>
      <c r="BF102" s="1">
        <v>3</v>
      </c>
      <c r="BG102" s="1">
        <v>32</v>
      </c>
      <c r="BH102" s="4" t="s">
        <v>677</v>
      </c>
      <c r="BI102" s="4">
        <v>28</v>
      </c>
      <c r="BJ102" s="4" t="s">
        <v>811</v>
      </c>
      <c r="BK102" s="4">
        <v>56</v>
      </c>
      <c r="BL102" s="1">
        <v>2.2000000000000002</v>
      </c>
      <c r="BM102" s="1" t="s">
        <v>1671</v>
      </c>
      <c r="BN102" s="1">
        <f>1.5*85</f>
        <v>127.5</v>
      </c>
      <c r="BO102" s="1">
        <f>1.5*71</f>
        <v>106.5</v>
      </c>
      <c r="BP102" s="1">
        <f>1.5*71</f>
        <v>106.5</v>
      </c>
      <c r="BQ102" s="1">
        <f>1.5*53</f>
        <v>79.5</v>
      </c>
      <c r="BR102" s="3">
        <f t="shared" si="1"/>
        <v>105</v>
      </c>
      <c r="BS102" s="7" t="s">
        <v>1672</v>
      </c>
      <c r="BT102" s="1">
        <v>0</v>
      </c>
      <c r="BU102" s="1">
        <v>0</v>
      </c>
      <c r="BV102" s="1">
        <v>0</v>
      </c>
      <c r="BW102" s="1">
        <v>0</v>
      </c>
      <c r="BX102" s="1">
        <v>0</v>
      </c>
      <c r="BY102" s="1">
        <v>5</v>
      </c>
      <c r="BZ102" s="1">
        <v>1097</v>
      </c>
      <c r="CA102" s="1">
        <v>11</v>
      </c>
      <c r="CB102" s="1">
        <v>0</v>
      </c>
      <c r="CC102" s="22" t="s">
        <v>1658</v>
      </c>
      <c r="CD102" s="22" t="s">
        <v>1673</v>
      </c>
    </row>
    <row r="103" spans="1:82">
      <c r="A103" s="1">
        <v>102</v>
      </c>
      <c r="B103" s="17" t="s">
        <v>1525</v>
      </c>
      <c r="C103" s="1" t="s">
        <v>1674</v>
      </c>
      <c r="D103" s="16" t="s">
        <v>1675</v>
      </c>
      <c r="E103" s="1" t="s">
        <v>85</v>
      </c>
      <c r="F103" s="1">
        <v>4.4000000000000004</v>
      </c>
      <c r="G103" s="1" t="s">
        <v>309</v>
      </c>
      <c r="H103" s="1" t="s">
        <v>310</v>
      </c>
      <c r="I103" s="1">
        <v>1</v>
      </c>
      <c r="J103" s="1" t="s">
        <v>1676</v>
      </c>
      <c r="K103" s="1" t="s">
        <v>107</v>
      </c>
      <c r="L103" s="1" t="s">
        <v>1677</v>
      </c>
      <c r="M103" s="26" t="s">
        <v>1678</v>
      </c>
      <c r="N103" s="26" t="s">
        <v>1679</v>
      </c>
      <c r="O103" s="1" t="s">
        <v>1680</v>
      </c>
      <c r="P103" s="3">
        <v>38000</v>
      </c>
      <c r="Q103" s="7" t="s">
        <v>1681</v>
      </c>
      <c r="R103" s="1" t="s">
        <v>1682</v>
      </c>
      <c r="S103" s="1" t="s">
        <v>1683</v>
      </c>
      <c r="T103" s="1" t="s">
        <v>1684</v>
      </c>
      <c r="U103" s="1" t="s">
        <v>1114</v>
      </c>
      <c r="V103" s="1" t="s">
        <v>102</v>
      </c>
      <c r="W103" s="1" t="s">
        <v>100</v>
      </c>
      <c r="X103" s="1">
        <v>13</v>
      </c>
      <c r="Y103" s="1" t="s">
        <v>1685</v>
      </c>
      <c r="Z103" s="1">
        <v>2.1</v>
      </c>
      <c r="AA103" s="8" t="s">
        <v>807</v>
      </c>
      <c r="AB103" s="1" t="s">
        <v>1395</v>
      </c>
      <c r="AC103" s="1">
        <v>30</v>
      </c>
      <c r="AD103" s="1" t="s">
        <v>102</v>
      </c>
      <c r="AE103" s="1">
        <v>3.5</v>
      </c>
      <c r="AF103" s="1" t="s">
        <v>1686</v>
      </c>
      <c r="AG103" s="1" t="s">
        <v>102</v>
      </c>
      <c r="AH103" s="1" t="s">
        <v>1687</v>
      </c>
      <c r="AI103" s="1">
        <v>149</v>
      </c>
      <c r="AJ103" s="1">
        <v>146.30000000000001</v>
      </c>
      <c r="AK103" s="1">
        <v>74.599999999999994</v>
      </c>
      <c r="AL103" s="1">
        <v>8.9</v>
      </c>
      <c r="AM103" s="1" t="s">
        <v>102</v>
      </c>
      <c r="AN103" s="1" t="s">
        <v>1445</v>
      </c>
      <c r="AO103" s="1" t="s">
        <v>164</v>
      </c>
      <c r="AP103" s="1" t="s">
        <v>211</v>
      </c>
      <c r="AQ103" s="1">
        <v>538</v>
      </c>
      <c r="AR103" s="20">
        <v>5.5</v>
      </c>
      <c r="AS103" s="1" t="s">
        <v>108</v>
      </c>
      <c r="AT103" s="1" t="s">
        <v>514</v>
      </c>
      <c r="AU103" s="1" t="s">
        <v>1688</v>
      </c>
      <c r="AV103" s="1" t="s">
        <v>166</v>
      </c>
      <c r="AW103" s="1" t="s">
        <v>301</v>
      </c>
      <c r="AX103" s="1">
        <v>410</v>
      </c>
      <c r="AY103" s="1">
        <v>19</v>
      </c>
      <c r="AZ103" s="1" t="s">
        <v>102</v>
      </c>
      <c r="BA103" s="1" t="s">
        <v>89</v>
      </c>
      <c r="BB103" s="1" t="s">
        <v>1689</v>
      </c>
      <c r="BC103" s="1">
        <v>3000</v>
      </c>
      <c r="BD103" s="1" t="s">
        <v>102</v>
      </c>
      <c r="BE103" s="1">
        <v>32</v>
      </c>
      <c r="BF103" s="1">
        <v>3</v>
      </c>
      <c r="BG103" s="1">
        <v>32</v>
      </c>
      <c r="BH103" s="4" t="s">
        <v>1067</v>
      </c>
      <c r="BI103" s="4">
        <v>16</v>
      </c>
      <c r="BJ103" s="4" t="s">
        <v>1284</v>
      </c>
      <c r="BK103" s="4">
        <v>15</v>
      </c>
      <c r="BL103" s="1">
        <v>2.5</v>
      </c>
      <c r="BM103" s="1" t="s">
        <v>898</v>
      </c>
      <c r="BN103" s="1">
        <f>1.5*83</f>
        <v>124.5</v>
      </c>
      <c r="BO103" s="1">
        <f>1.5*76</f>
        <v>114</v>
      </c>
      <c r="BP103" s="1">
        <f>1.5*79</f>
        <v>118.5</v>
      </c>
      <c r="BQ103" s="1">
        <f>1.5*69</f>
        <v>103.5</v>
      </c>
      <c r="BR103" s="3">
        <f t="shared" si="1"/>
        <v>115.125</v>
      </c>
      <c r="BS103" s="7" t="s">
        <v>1690</v>
      </c>
      <c r="BT103" s="1">
        <v>4.0999999999999996</v>
      </c>
      <c r="BU103" s="1">
        <v>35</v>
      </c>
      <c r="BV103" s="1">
        <v>4.2</v>
      </c>
      <c r="BW103" s="1">
        <v>241</v>
      </c>
      <c r="BX103" s="1">
        <v>4.1873188409999997</v>
      </c>
      <c r="BY103" s="1">
        <v>9</v>
      </c>
      <c r="BZ103" s="1">
        <v>7121</v>
      </c>
      <c r="CA103" s="1">
        <v>0</v>
      </c>
      <c r="CB103" s="1">
        <v>0</v>
      </c>
      <c r="CC103" s="5" t="s">
        <v>1674</v>
      </c>
      <c r="CD103" s="5" t="s">
        <v>1691</v>
      </c>
    </row>
    <row r="104" spans="1:82">
      <c r="A104" s="1">
        <v>103</v>
      </c>
      <c r="B104" s="17" t="s">
        <v>1030</v>
      </c>
      <c r="C104" s="1" t="s">
        <v>1692</v>
      </c>
      <c r="D104" s="16" t="s">
        <v>1693</v>
      </c>
      <c r="E104" s="1" t="s">
        <v>85</v>
      </c>
      <c r="F104" s="1">
        <v>5.0999999999999996</v>
      </c>
      <c r="G104" s="1" t="s">
        <v>86</v>
      </c>
      <c r="H104" s="1" t="s">
        <v>150</v>
      </c>
      <c r="I104" s="1">
        <v>1</v>
      </c>
      <c r="J104" s="1" t="s">
        <v>1694</v>
      </c>
      <c r="K104" s="1" t="s">
        <v>1466</v>
      </c>
      <c r="L104" s="1" t="s">
        <v>1695</v>
      </c>
      <c r="M104" s="25" t="s">
        <v>1696</v>
      </c>
      <c r="N104" s="25" t="s">
        <v>1697</v>
      </c>
      <c r="O104" s="1" t="s">
        <v>1698</v>
      </c>
      <c r="P104" s="3">
        <v>39890</v>
      </c>
      <c r="Q104" s="7" t="s">
        <v>1699</v>
      </c>
      <c r="R104" s="1" t="s">
        <v>1700</v>
      </c>
      <c r="S104" s="1" t="s">
        <v>1701</v>
      </c>
      <c r="T104" s="1" t="s">
        <v>1702</v>
      </c>
      <c r="U104" s="1" t="s">
        <v>1014</v>
      </c>
      <c r="V104" s="1" t="s">
        <v>137</v>
      </c>
      <c r="W104" s="1" t="s">
        <v>184</v>
      </c>
      <c r="X104" s="1">
        <v>23</v>
      </c>
      <c r="Y104" s="1" t="s">
        <v>1703</v>
      </c>
      <c r="Z104" s="1">
        <v>5</v>
      </c>
      <c r="AA104" s="8" t="s">
        <v>807</v>
      </c>
      <c r="AB104" s="1" t="s">
        <v>227</v>
      </c>
      <c r="AC104" s="1">
        <v>30</v>
      </c>
      <c r="AD104" s="1" t="s">
        <v>135</v>
      </c>
      <c r="AE104" s="1">
        <v>3.5</v>
      </c>
      <c r="AF104" s="1" t="s">
        <v>1225</v>
      </c>
      <c r="AG104" s="1" t="s">
        <v>102</v>
      </c>
      <c r="AH104" s="1" t="s">
        <v>1704</v>
      </c>
      <c r="AI104" s="1">
        <v>154</v>
      </c>
      <c r="AJ104" s="1">
        <v>146</v>
      </c>
      <c r="AK104" s="1">
        <v>72</v>
      </c>
      <c r="AL104" s="1">
        <v>7.3</v>
      </c>
      <c r="AM104" s="1" t="s">
        <v>102</v>
      </c>
      <c r="AN104" s="1" t="s">
        <v>495</v>
      </c>
      <c r="AO104" s="1" t="s">
        <v>164</v>
      </c>
      <c r="AP104" s="1" t="s">
        <v>1705</v>
      </c>
      <c r="AQ104" s="1">
        <v>424</v>
      </c>
      <c r="AR104" s="1">
        <v>5.2</v>
      </c>
      <c r="AS104" s="1" t="s">
        <v>108</v>
      </c>
      <c r="AT104" s="1" t="s">
        <v>109</v>
      </c>
      <c r="AU104" s="1" t="s">
        <v>894</v>
      </c>
      <c r="AV104" s="1" t="s">
        <v>166</v>
      </c>
      <c r="AW104" s="1" t="s">
        <v>973</v>
      </c>
      <c r="AX104" s="1">
        <v>340</v>
      </c>
      <c r="AY104" s="1">
        <v>13</v>
      </c>
      <c r="AZ104" s="1" t="s">
        <v>107</v>
      </c>
      <c r="BA104" s="1" t="s">
        <v>135</v>
      </c>
      <c r="BB104" s="1" t="s">
        <v>895</v>
      </c>
      <c r="BC104" s="1">
        <v>2900</v>
      </c>
      <c r="BD104" s="1" t="s">
        <v>135</v>
      </c>
      <c r="BE104" s="1">
        <v>256</v>
      </c>
      <c r="BF104" s="1">
        <v>3</v>
      </c>
      <c r="BG104" s="1">
        <v>32</v>
      </c>
      <c r="BH104" s="4" t="s">
        <v>1588</v>
      </c>
      <c r="BI104" s="4">
        <v>9</v>
      </c>
      <c r="BJ104" s="4" t="s">
        <v>1589</v>
      </c>
      <c r="BK104" s="4">
        <v>5</v>
      </c>
      <c r="BL104" s="1">
        <v>2</v>
      </c>
      <c r="BM104" s="1" t="s">
        <v>1706</v>
      </c>
      <c r="BN104" s="1">
        <f>1.5*91</f>
        <v>136.5</v>
      </c>
      <c r="BO104" s="1">
        <f>1.5*92</f>
        <v>138</v>
      </c>
      <c r="BP104" s="1">
        <f>1.5*84</f>
        <v>126</v>
      </c>
      <c r="BQ104" s="1">
        <f>1.5*85</f>
        <v>127.5</v>
      </c>
      <c r="BR104" s="3">
        <f t="shared" si="1"/>
        <v>132</v>
      </c>
      <c r="BS104" s="7" t="s">
        <v>1707</v>
      </c>
      <c r="BT104" s="1">
        <v>4.0999999999999996</v>
      </c>
      <c r="BU104" s="1">
        <v>48</v>
      </c>
      <c r="BV104" s="1">
        <v>4</v>
      </c>
      <c r="BW104" s="1">
        <v>20</v>
      </c>
      <c r="BX104" s="1">
        <v>4.0705882349999998</v>
      </c>
      <c r="BY104" s="1">
        <v>8</v>
      </c>
      <c r="BZ104" s="1">
        <v>302</v>
      </c>
      <c r="CA104" s="1">
        <v>9</v>
      </c>
      <c r="CB104" s="1">
        <v>0</v>
      </c>
      <c r="CC104" s="22" t="s">
        <v>1692</v>
      </c>
      <c r="CD104" s="22" t="s">
        <v>1708</v>
      </c>
    </row>
    <row r="105" spans="1:82">
      <c r="A105" s="1">
        <v>104</v>
      </c>
      <c r="B105" s="17" t="s">
        <v>283</v>
      </c>
      <c r="C105" s="1" t="s">
        <v>1709</v>
      </c>
      <c r="D105" s="16" t="s">
        <v>1710</v>
      </c>
      <c r="E105" s="1" t="s">
        <v>85</v>
      </c>
      <c r="F105" s="1">
        <v>5</v>
      </c>
      <c r="G105" s="1" t="s">
        <v>86</v>
      </c>
      <c r="H105" s="1" t="s">
        <v>87</v>
      </c>
      <c r="I105" s="1">
        <v>1</v>
      </c>
      <c r="J105" s="1" t="s">
        <v>1559</v>
      </c>
      <c r="K105" s="1" t="s">
        <v>107</v>
      </c>
      <c r="L105" s="1" t="s">
        <v>1711</v>
      </c>
      <c r="M105" s="25" t="s">
        <v>1712</v>
      </c>
      <c r="N105" s="25" t="s">
        <v>1713</v>
      </c>
      <c r="O105" s="1" t="s">
        <v>1562</v>
      </c>
      <c r="P105" s="3">
        <v>40900</v>
      </c>
      <c r="Q105" s="7" t="s">
        <v>1714</v>
      </c>
      <c r="R105" s="1" t="s">
        <v>1715</v>
      </c>
      <c r="S105" s="1" t="s">
        <v>1716</v>
      </c>
      <c r="T105" s="1" t="s">
        <v>1717</v>
      </c>
      <c r="U105" s="1" t="s">
        <v>98</v>
      </c>
      <c r="V105" s="1" t="s">
        <v>135</v>
      </c>
      <c r="W105" s="1" t="s">
        <v>1718</v>
      </c>
      <c r="X105" s="1">
        <v>16</v>
      </c>
      <c r="Y105" s="1" t="s">
        <v>1719</v>
      </c>
      <c r="Z105" s="1">
        <v>5</v>
      </c>
      <c r="AA105" s="8" t="s">
        <v>807</v>
      </c>
      <c r="AB105" s="1" t="s">
        <v>1395</v>
      </c>
      <c r="AC105" s="1">
        <v>30</v>
      </c>
      <c r="AD105" s="1" t="s">
        <v>137</v>
      </c>
      <c r="AE105" s="1">
        <v>3.5</v>
      </c>
      <c r="AF105" s="1" t="s">
        <v>1686</v>
      </c>
      <c r="AG105" s="1" t="s">
        <v>89</v>
      </c>
      <c r="AH105" s="1" t="s">
        <v>1537</v>
      </c>
      <c r="AI105" s="1">
        <v>132</v>
      </c>
      <c r="AJ105" s="1">
        <v>142.1</v>
      </c>
      <c r="AK105" s="1">
        <v>70.099999999999994</v>
      </c>
      <c r="AL105" s="1">
        <v>7</v>
      </c>
      <c r="AM105" s="1" t="s">
        <v>102</v>
      </c>
      <c r="AN105" s="1" t="s">
        <v>1445</v>
      </c>
      <c r="AO105" s="1" t="s">
        <v>300</v>
      </c>
      <c r="AP105" s="1" t="s">
        <v>1720</v>
      </c>
      <c r="AQ105" s="1">
        <v>577</v>
      </c>
      <c r="AR105" s="1">
        <v>5.0999999999999996</v>
      </c>
      <c r="AS105" s="1" t="s">
        <v>108</v>
      </c>
      <c r="AT105" s="1" t="s">
        <v>514</v>
      </c>
      <c r="AU105" s="1" t="s">
        <v>894</v>
      </c>
      <c r="AV105" s="1" t="s">
        <v>166</v>
      </c>
      <c r="AW105" s="1" t="s">
        <v>345</v>
      </c>
      <c r="AX105" s="1">
        <v>362</v>
      </c>
      <c r="AY105" s="1">
        <v>14</v>
      </c>
      <c r="AZ105" s="1" t="s">
        <v>89</v>
      </c>
      <c r="BA105" s="1" t="s">
        <v>135</v>
      </c>
      <c r="BB105" s="1" t="s">
        <v>113</v>
      </c>
      <c r="BC105" s="1">
        <v>2600</v>
      </c>
      <c r="BD105" s="1" t="s">
        <v>102</v>
      </c>
      <c r="BE105" s="1">
        <v>64</v>
      </c>
      <c r="BF105" s="1">
        <v>3</v>
      </c>
      <c r="BG105" s="1">
        <v>32</v>
      </c>
      <c r="BH105" s="4" t="s">
        <v>1570</v>
      </c>
      <c r="BI105" s="4">
        <v>8</v>
      </c>
      <c r="BJ105" s="4" t="s">
        <v>1571</v>
      </c>
      <c r="BK105" s="4">
        <v>4</v>
      </c>
      <c r="BL105" s="1">
        <v>1.5</v>
      </c>
      <c r="BM105" s="1" t="s">
        <v>898</v>
      </c>
      <c r="BN105" s="1">
        <f>1.6*86</f>
        <v>137.6</v>
      </c>
      <c r="BO105" s="1">
        <f>1.6*81</f>
        <v>129.6</v>
      </c>
      <c r="BP105" s="1">
        <f>1.6*87</f>
        <v>139.20000000000002</v>
      </c>
      <c r="BQ105" s="1">
        <f>1.6*66</f>
        <v>105.60000000000001</v>
      </c>
      <c r="BR105" s="3">
        <f t="shared" si="1"/>
        <v>128</v>
      </c>
      <c r="BS105" s="7" t="s">
        <v>1721</v>
      </c>
      <c r="BT105" s="1">
        <v>3.6</v>
      </c>
      <c r="BU105" s="1">
        <v>82</v>
      </c>
      <c r="BV105" s="1">
        <v>3.2</v>
      </c>
      <c r="BW105" s="1">
        <v>112</v>
      </c>
      <c r="BX105" s="1">
        <v>3.369072165</v>
      </c>
      <c r="BY105" s="1">
        <v>2</v>
      </c>
      <c r="BZ105" s="1">
        <v>3037</v>
      </c>
      <c r="CA105" s="1">
        <v>0</v>
      </c>
      <c r="CB105" s="1">
        <v>30</v>
      </c>
      <c r="CC105" s="22" t="s">
        <v>1722</v>
      </c>
      <c r="CD105" s="22" t="s">
        <v>1723</v>
      </c>
    </row>
    <row r="106" spans="1:82">
      <c r="A106" s="1">
        <v>105</v>
      </c>
      <c r="B106" s="17" t="s">
        <v>550</v>
      </c>
      <c r="C106" s="1" t="s">
        <v>1724</v>
      </c>
      <c r="D106" s="43" t="s">
        <v>1725</v>
      </c>
      <c r="E106" s="1" t="s">
        <v>85</v>
      </c>
      <c r="F106" s="1">
        <v>5</v>
      </c>
      <c r="G106" s="1" t="s">
        <v>86</v>
      </c>
      <c r="H106" s="1" t="s">
        <v>87</v>
      </c>
      <c r="I106" s="1">
        <v>1</v>
      </c>
      <c r="J106" s="1" t="s">
        <v>817</v>
      </c>
      <c r="K106" s="1" t="s">
        <v>107</v>
      </c>
      <c r="L106" s="1" t="s">
        <v>1677</v>
      </c>
      <c r="M106" s="25" t="s">
        <v>1726</v>
      </c>
      <c r="N106" s="25" t="s">
        <v>1727</v>
      </c>
      <c r="O106" s="1" t="s">
        <v>820</v>
      </c>
      <c r="P106" s="3">
        <v>42500</v>
      </c>
      <c r="Q106" s="7" t="s">
        <v>1728</v>
      </c>
      <c r="R106" s="1" t="s">
        <v>1729</v>
      </c>
      <c r="S106" s="1" t="s">
        <v>450</v>
      </c>
      <c r="T106" s="1" t="s">
        <v>745</v>
      </c>
      <c r="U106" s="1" t="s">
        <v>277</v>
      </c>
      <c r="V106" s="1" t="s">
        <v>135</v>
      </c>
      <c r="W106" s="1" t="s">
        <v>1730</v>
      </c>
      <c r="X106" s="1">
        <v>13</v>
      </c>
      <c r="Y106" s="1" t="s">
        <v>559</v>
      </c>
      <c r="Z106" s="1">
        <v>5</v>
      </c>
      <c r="AA106" s="8" t="s">
        <v>161</v>
      </c>
      <c r="AB106" s="1" t="s">
        <v>227</v>
      </c>
      <c r="AC106" s="1">
        <v>30</v>
      </c>
      <c r="AD106" s="1" t="s">
        <v>135</v>
      </c>
      <c r="AE106" s="1">
        <v>3.5</v>
      </c>
      <c r="AF106" s="1" t="s">
        <v>228</v>
      </c>
      <c r="AG106" s="1" t="s">
        <v>89</v>
      </c>
      <c r="AH106" s="1" t="s">
        <v>1537</v>
      </c>
      <c r="AI106" s="1">
        <v>185</v>
      </c>
      <c r="AJ106" s="1">
        <v>158</v>
      </c>
      <c r="AK106" s="1">
        <v>78.8</v>
      </c>
      <c r="AL106" s="1">
        <v>12</v>
      </c>
      <c r="AM106" s="1" t="s">
        <v>102</v>
      </c>
      <c r="AN106" s="1" t="s">
        <v>495</v>
      </c>
      <c r="AO106" s="1" t="s">
        <v>164</v>
      </c>
      <c r="AP106" s="1" t="s">
        <v>107</v>
      </c>
      <c r="AQ106" s="1">
        <v>403</v>
      </c>
      <c r="AR106" s="1">
        <v>5.5</v>
      </c>
      <c r="AS106" s="1" t="s">
        <v>108</v>
      </c>
      <c r="AT106" s="1" t="s">
        <v>1731</v>
      </c>
      <c r="AU106" s="1" t="s">
        <v>1688</v>
      </c>
      <c r="AV106" s="1" t="s">
        <v>166</v>
      </c>
      <c r="AW106" s="1" t="s">
        <v>301</v>
      </c>
      <c r="AX106" s="1">
        <v>620</v>
      </c>
      <c r="AY106" s="1">
        <v>22</v>
      </c>
      <c r="AZ106" s="1" t="s">
        <v>107</v>
      </c>
      <c r="BA106" s="1" t="s">
        <v>135</v>
      </c>
      <c r="BB106" s="1" t="s">
        <v>895</v>
      </c>
      <c r="BC106" s="1">
        <v>3000</v>
      </c>
      <c r="BD106" s="1" t="s">
        <v>102</v>
      </c>
      <c r="BE106" s="1">
        <v>64</v>
      </c>
      <c r="BF106" s="1">
        <v>4</v>
      </c>
      <c r="BG106" s="1"/>
      <c r="BH106" s="4" t="s">
        <v>1732</v>
      </c>
      <c r="BI106" s="4">
        <v>17</v>
      </c>
      <c r="BJ106" s="4" t="s">
        <v>1733</v>
      </c>
      <c r="BK106" s="4">
        <v>10</v>
      </c>
      <c r="BL106" s="1">
        <v>2.2999999999999998</v>
      </c>
      <c r="BM106" s="1" t="s">
        <v>898</v>
      </c>
      <c r="BN106" s="1">
        <f>1.6*90</f>
        <v>144</v>
      </c>
      <c r="BO106" s="1">
        <f>1.6*90</f>
        <v>144</v>
      </c>
      <c r="BP106" s="1">
        <f>1.6*83</f>
        <v>132.80000000000001</v>
      </c>
      <c r="BQ106" s="1">
        <f>1.6*85</f>
        <v>136</v>
      </c>
      <c r="BR106" s="3">
        <f t="shared" si="1"/>
        <v>139.19999999999999</v>
      </c>
      <c r="BS106" s="7" t="s">
        <v>1734</v>
      </c>
      <c r="BT106" s="1">
        <v>3.4</v>
      </c>
      <c r="BU106" s="1">
        <v>17</v>
      </c>
      <c r="BV106" s="1">
        <v>3.6</v>
      </c>
      <c r="BW106" s="1">
        <v>56</v>
      </c>
      <c r="BX106" s="1">
        <v>3.553424658</v>
      </c>
      <c r="BY106" s="1">
        <v>16</v>
      </c>
      <c r="BZ106" s="1">
        <v>239</v>
      </c>
      <c r="CA106" s="1">
        <v>6</v>
      </c>
      <c r="CB106" s="1">
        <v>0</v>
      </c>
      <c r="CC106" s="22" t="s">
        <v>1724</v>
      </c>
      <c r="CD106" s="22" t="s">
        <v>1735</v>
      </c>
    </row>
    <row r="107" spans="1:82">
      <c r="A107" s="1">
        <v>106</v>
      </c>
      <c r="B107" s="1" t="s">
        <v>1288</v>
      </c>
      <c r="C107" s="1" t="s">
        <v>1736</v>
      </c>
      <c r="D107" s="43" t="s">
        <v>1737</v>
      </c>
      <c r="E107" s="1" t="s">
        <v>1291</v>
      </c>
      <c r="F107" s="1">
        <v>9</v>
      </c>
      <c r="G107" s="1" t="s">
        <v>287</v>
      </c>
      <c r="H107" s="1" t="s">
        <v>1595</v>
      </c>
      <c r="I107" s="1">
        <v>2</v>
      </c>
      <c r="J107" s="1" t="s">
        <v>1738</v>
      </c>
      <c r="K107" s="1" t="s">
        <v>107</v>
      </c>
      <c r="L107" s="1" t="s">
        <v>1419</v>
      </c>
      <c r="M107" s="1" t="s">
        <v>1739</v>
      </c>
      <c r="N107" s="1" t="s">
        <v>1740</v>
      </c>
      <c r="O107" s="1" t="s">
        <v>922</v>
      </c>
      <c r="P107" s="3">
        <v>47499</v>
      </c>
      <c r="Q107" s="7" t="s">
        <v>1741</v>
      </c>
      <c r="R107" s="1" t="s">
        <v>1742</v>
      </c>
      <c r="S107" s="1" t="s">
        <v>1602</v>
      </c>
      <c r="T107" s="1" t="s">
        <v>1743</v>
      </c>
      <c r="U107" s="1" t="s">
        <v>277</v>
      </c>
      <c r="V107" s="1" t="s">
        <v>102</v>
      </c>
      <c r="W107" s="1" t="s">
        <v>296</v>
      </c>
      <c r="X107" s="1">
        <v>12</v>
      </c>
      <c r="Y107" s="1" t="s">
        <v>1744</v>
      </c>
      <c r="Z107" s="1">
        <v>5</v>
      </c>
      <c r="AA107" s="8" t="s">
        <v>807</v>
      </c>
      <c r="AB107" s="1" t="s">
        <v>808</v>
      </c>
      <c r="AC107" s="1">
        <v>30</v>
      </c>
      <c r="AD107" s="1" t="s">
        <v>135</v>
      </c>
      <c r="AE107" s="1">
        <v>3.5</v>
      </c>
      <c r="AF107" s="1" t="s">
        <v>1428</v>
      </c>
      <c r="AG107" s="1" t="s">
        <v>89</v>
      </c>
      <c r="AH107" s="19" t="s">
        <v>702</v>
      </c>
      <c r="AI107" s="1">
        <v>143</v>
      </c>
      <c r="AJ107" s="1">
        <v>138.30000000000001</v>
      </c>
      <c r="AK107" s="1">
        <v>67.099999999999994</v>
      </c>
      <c r="AL107" s="1">
        <v>7.1</v>
      </c>
      <c r="AM107" s="1" t="s">
        <v>135</v>
      </c>
      <c r="AN107" s="19" t="s">
        <v>1745</v>
      </c>
      <c r="AO107" s="1" t="s">
        <v>1746</v>
      </c>
      <c r="AP107" s="1" t="s">
        <v>1747</v>
      </c>
      <c r="AQ107" s="1">
        <v>326</v>
      </c>
      <c r="AR107" s="1">
        <v>4.7</v>
      </c>
      <c r="AS107" s="1" t="s">
        <v>1304</v>
      </c>
      <c r="AT107" s="1" t="s">
        <v>514</v>
      </c>
      <c r="AU107" s="1" t="s">
        <v>1607</v>
      </c>
      <c r="AV107" s="1" t="s">
        <v>166</v>
      </c>
      <c r="AW107" s="1" t="s">
        <v>301</v>
      </c>
      <c r="AX107" s="1">
        <v>240</v>
      </c>
      <c r="AY107" s="1">
        <v>14</v>
      </c>
      <c r="AZ107" s="1" t="s">
        <v>89</v>
      </c>
      <c r="BA107" s="1" t="s">
        <v>135</v>
      </c>
      <c r="BB107" s="1" t="s">
        <v>167</v>
      </c>
      <c r="BC107" s="1">
        <v>1715</v>
      </c>
      <c r="BD107" s="1" t="s">
        <v>89</v>
      </c>
      <c r="BE107" s="1"/>
      <c r="BF107" s="1">
        <v>2</v>
      </c>
      <c r="BG107" s="1">
        <v>16</v>
      </c>
      <c r="BH107" s="4" t="s">
        <v>1748</v>
      </c>
      <c r="BI107" s="4">
        <v>6</v>
      </c>
      <c r="BJ107" s="4" t="s">
        <v>1609</v>
      </c>
      <c r="BK107" s="4">
        <v>1</v>
      </c>
      <c r="BL107" s="1">
        <v>1.5</v>
      </c>
      <c r="BM107" s="1" t="s">
        <v>109</v>
      </c>
      <c r="BN107" s="1">
        <v>159.4</v>
      </c>
      <c r="BO107" s="1">
        <v>145.9</v>
      </c>
      <c r="BP107" s="1">
        <v>167</v>
      </c>
      <c r="BQ107" s="1">
        <v>105.6</v>
      </c>
      <c r="BR107" s="3">
        <f t="shared" si="1"/>
        <v>144.47499999999999</v>
      </c>
      <c r="BS107" s="7" t="s">
        <v>1749</v>
      </c>
      <c r="BT107" s="1">
        <v>3</v>
      </c>
      <c r="BU107" s="1">
        <v>14</v>
      </c>
      <c r="BV107" s="1">
        <v>4.0999999999999996</v>
      </c>
      <c r="BW107" s="1">
        <v>661</v>
      </c>
      <c r="BX107" s="1">
        <v>4.0771851850000003</v>
      </c>
      <c r="BY107" s="1">
        <v>1</v>
      </c>
      <c r="BZ107" s="1">
        <v>3127</v>
      </c>
      <c r="CA107" s="1">
        <v>100</v>
      </c>
      <c r="CB107" s="1">
        <v>0</v>
      </c>
      <c r="CC107" s="5" t="s">
        <v>1750</v>
      </c>
      <c r="CD107" s="5" t="s">
        <v>1751</v>
      </c>
    </row>
    <row r="108" spans="1:82">
      <c r="A108" s="1">
        <v>107</v>
      </c>
      <c r="B108" s="1" t="s">
        <v>1288</v>
      </c>
      <c r="C108" s="1" t="s">
        <v>1752</v>
      </c>
      <c r="D108" s="5" t="s">
        <v>1753</v>
      </c>
      <c r="E108" s="1" t="s">
        <v>1291</v>
      </c>
      <c r="F108" s="1">
        <v>8</v>
      </c>
      <c r="G108" s="1" t="s">
        <v>287</v>
      </c>
      <c r="H108" s="1" t="s">
        <v>1629</v>
      </c>
      <c r="I108" s="1">
        <v>2</v>
      </c>
      <c r="J108" s="1" t="s">
        <v>1630</v>
      </c>
      <c r="K108" s="1" t="s">
        <v>107</v>
      </c>
      <c r="L108" s="1" t="s">
        <v>1650</v>
      </c>
      <c r="M108" s="1" t="s">
        <v>1651</v>
      </c>
      <c r="N108" s="1" t="s">
        <v>1652</v>
      </c>
      <c r="O108" s="1" t="s">
        <v>1633</v>
      </c>
      <c r="P108" s="3">
        <v>48329</v>
      </c>
      <c r="Q108" s="7" t="s">
        <v>1754</v>
      </c>
      <c r="R108" s="1" t="s">
        <v>431</v>
      </c>
      <c r="S108" s="1" t="s">
        <v>1654</v>
      </c>
      <c r="T108" s="23" t="s">
        <v>1637</v>
      </c>
      <c r="U108" s="1" t="s">
        <v>277</v>
      </c>
      <c r="V108" s="1" t="s">
        <v>102</v>
      </c>
      <c r="W108" s="1" t="s">
        <v>296</v>
      </c>
      <c r="X108" s="1">
        <v>8</v>
      </c>
      <c r="Y108" s="1" t="s">
        <v>1655</v>
      </c>
      <c r="Z108" s="1">
        <v>1.2</v>
      </c>
      <c r="AA108" s="8" t="s">
        <v>161</v>
      </c>
      <c r="AB108" s="1" t="s">
        <v>162</v>
      </c>
      <c r="AC108" s="1">
        <v>60</v>
      </c>
      <c r="AD108" s="1" t="s">
        <v>135</v>
      </c>
      <c r="AE108" s="1">
        <v>3.5</v>
      </c>
      <c r="AF108" s="19" t="s">
        <v>208</v>
      </c>
      <c r="AG108" s="1" t="s">
        <v>107</v>
      </c>
      <c r="AH108" s="20" t="s">
        <v>702</v>
      </c>
      <c r="AI108" s="1">
        <v>129</v>
      </c>
      <c r="AJ108" s="1">
        <v>138.1</v>
      </c>
      <c r="AK108" s="1">
        <v>67</v>
      </c>
      <c r="AL108" s="1">
        <v>6.9</v>
      </c>
      <c r="AM108" s="1" t="s">
        <v>135</v>
      </c>
      <c r="AN108" s="20" t="s">
        <v>1640</v>
      </c>
      <c r="AO108" s="1" t="s">
        <v>189</v>
      </c>
      <c r="AP108" s="1" t="s">
        <v>1641</v>
      </c>
      <c r="AQ108" s="1">
        <v>326</v>
      </c>
      <c r="AR108" s="1">
        <v>4.7</v>
      </c>
      <c r="AS108" s="1" t="s">
        <v>1304</v>
      </c>
      <c r="AT108" s="1" t="s">
        <v>514</v>
      </c>
      <c r="AU108" s="1" t="s">
        <v>384</v>
      </c>
      <c r="AV108" s="1" t="s">
        <v>166</v>
      </c>
      <c r="AW108" s="1" t="s">
        <v>301</v>
      </c>
      <c r="AX108" s="1">
        <v>250</v>
      </c>
      <c r="AY108" s="1">
        <v>14</v>
      </c>
      <c r="AZ108" s="1" t="s">
        <v>89</v>
      </c>
      <c r="BA108" s="1" t="s">
        <v>135</v>
      </c>
      <c r="BB108" s="1" t="s">
        <v>167</v>
      </c>
      <c r="BC108" s="1">
        <v>1810</v>
      </c>
      <c r="BD108" s="1" t="s">
        <v>99</v>
      </c>
      <c r="BE108" s="1">
        <v>0</v>
      </c>
      <c r="BF108" s="1">
        <v>1</v>
      </c>
      <c r="BG108" s="1">
        <v>64</v>
      </c>
      <c r="BH108" s="4" t="s">
        <v>1643</v>
      </c>
      <c r="BI108" s="4">
        <v>12</v>
      </c>
      <c r="BJ108" s="14" t="s">
        <v>1644</v>
      </c>
      <c r="BK108" s="4">
        <v>7</v>
      </c>
      <c r="BL108" s="1">
        <v>1.4</v>
      </c>
      <c r="BM108" s="1" t="s">
        <v>109</v>
      </c>
      <c r="BN108" s="1">
        <v>145.9</v>
      </c>
      <c r="BO108" s="1">
        <v>130.6</v>
      </c>
      <c r="BP108" s="1">
        <v>145.9</v>
      </c>
      <c r="BQ108" s="1">
        <v>104</v>
      </c>
      <c r="BR108" s="3">
        <f t="shared" si="1"/>
        <v>131.6</v>
      </c>
      <c r="BS108" s="7" t="s">
        <v>1755</v>
      </c>
      <c r="BT108" s="1">
        <v>4.4000000000000004</v>
      </c>
      <c r="BU108" s="1">
        <v>206</v>
      </c>
      <c r="BV108" s="1">
        <v>4.3</v>
      </c>
      <c r="BW108" s="1">
        <v>3091</v>
      </c>
      <c r="BX108" s="1">
        <v>4.3062481039999998</v>
      </c>
      <c r="BY108" s="1">
        <v>1</v>
      </c>
      <c r="BZ108" s="1">
        <v>8903</v>
      </c>
      <c r="CA108" s="1">
        <v>39</v>
      </c>
      <c r="CB108" s="1">
        <v>39</v>
      </c>
      <c r="CC108" s="5" t="s">
        <v>1756</v>
      </c>
      <c r="CD108" s="5" t="s">
        <v>1757</v>
      </c>
    </row>
    <row r="109" spans="1:82">
      <c r="A109" s="1">
        <v>108</v>
      </c>
      <c r="B109" s="1" t="s">
        <v>283</v>
      </c>
      <c r="C109" s="1" t="s">
        <v>1758</v>
      </c>
      <c r="D109" s="5" t="s">
        <v>1759</v>
      </c>
      <c r="E109" s="1" t="s">
        <v>85</v>
      </c>
      <c r="F109" s="1">
        <v>6</v>
      </c>
      <c r="G109" s="1" t="s">
        <v>933</v>
      </c>
      <c r="H109" s="1" t="s">
        <v>934</v>
      </c>
      <c r="I109" s="1">
        <v>1</v>
      </c>
      <c r="J109" s="1" t="s">
        <v>1760</v>
      </c>
      <c r="K109" s="1" t="s">
        <v>1466</v>
      </c>
      <c r="L109" s="1" t="s">
        <v>1711</v>
      </c>
      <c r="M109" s="1" t="s">
        <v>1761</v>
      </c>
      <c r="N109" s="1" t="s">
        <v>1762</v>
      </c>
      <c r="O109" s="1" t="s">
        <v>1763</v>
      </c>
      <c r="P109" s="3">
        <v>48900</v>
      </c>
      <c r="Q109" s="7" t="s">
        <v>1764</v>
      </c>
      <c r="R109" s="1" t="s">
        <v>1765</v>
      </c>
      <c r="S109" s="1" t="s">
        <v>1766</v>
      </c>
      <c r="T109" s="1" t="s">
        <v>1767</v>
      </c>
      <c r="U109" s="1" t="s">
        <v>98</v>
      </c>
      <c r="V109" s="1" t="s">
        <v>102</v>
      </c>
      <c r="W109" s="1" t="s">
        <v>1768</v>
      </c>
      <c r="X109" s="1">
        <v>12</v>
      </c>
      <c r="Y109" s="1" t="s">
        <v>1769</v>
      </c>
      <c r="Z109" s="1">
        <v>5</v>
      </c>
      <c r="AA109" s="8" t="s">
        <v>807</v>
      </c>
      <c r="AB109" s="1" t="s">
        <v>808</v>
      </c>
      <c r="AC109" s="1">
        <v>30</v>
      </c>
      <c r="AD109" s="1" t="s">
        <v>102</v>
      </c>
      <c r="AE109" s="1">
        <v>3.5</v>
      </c>
      <c r="AF109" s="20" t="s">
        <v>701</v>
      </c>
      <c r="AG109" s="1" t="s">
        <v>107</v>
      </c>
      <c r="AH109" s="1" t="s">
        <v>702</v>
      </c>
      <c r="AI109" s="1">
        <v>152</v>
      </c>
      <c r="AJ109" s="1">
        <v>142.4</v>
      </c>
      <c r="AK109" s="1">
        <v>69.599999999999994</v>
      </c>
      <c r="AL109" s="1">
        <v>7.9</v>
      </c>
      <c r="AM109" s="1" t="s">
        <v>135</v>
      </c>
      <c r="AN109" s="1" t="s">
        <v>1445</v>
      </c>
      <c r="AO109" s="1" t="s">
        <v>1770</v>
      </c>
      <c r="AP109" s="1" t="s">
        <v>572</v>
      </c>
      <c r="AQ109" s="1">
        <v>577</v>
      </c>
      <c r="AR109" s="1">
        <v>5.0999999999999996</v>
      </c>
      <c r="AS109" s="1" t="s">
        <v>108</v>
      </c>
      <c r="AT109" s="1" t="s">
        <v>109</v>
      </c>
      <c r="AU109" s="1" t="s">
        <v>515</v>
      </c>
      <c r="AV109" s="1" t="s">
        <v>166</v>
      </c>
      <c r="AW109" s="1" t="s">
        <v>345</v>
      </c>
      <c r="AX109" s="1">
        <v>242</v>
      </c>
      <c r="AY109" s="1">
        <v>22</v>
      </c>
      <c r="AZ109" s="1" t="s">
        <v>89</v>
      </c>
      <c r="BA109" s="1" t="s">
        <v>135</v>
      </c>
      <c r="BB109" s="1" t="s">
        <v>113</v>
      </c>
      <c r="BC109" s="1">
        <v>3000</v>
      </c>
      <c r="BD109" s="1" t="s">
        <v>135</v>
      </c>
      <c r="BE109" s="1">
        <v>200</v>
      </c>
      <c r="BF109" s="1">
        <v>4</v>
      </c>
      <c r="BG109" s="1">
        <v>32</v>
      </c>
      <c r="BH109" s="4" t="s">
        <v>1771</v>
      </c>
      <c r="BI109" s="4">
        <v>3</v>
      </c>
      <c r="BJ109" s="4" t="s">
        <v>1772</v>
      </c>
      <c r="BK109" s="4">
        <v>101</v>
      </c>
      <c r="BL109" s="1">
        <v>2.2999999999999998</v>
      </c>
      <c r="BM109" s="1" t="s">
        <v>116</v>
      </c>
      <c r="BN109" s="1">
        <v>153.6</v>
      </c>
      <c r="BO109" s="1">
        <v>142.4</v>
      </c>
      <c r="BP109" s="1">
        <v>139.19999999999999</v>
      </c>
      <c r="BQ109" s="1">
        <v>140.80000000000001</v>
      </c>
      <c r="BR109" s="3">
        <f t="shared" si="1"/>
        <v>144</v>
      </c>
      <c r="BS109" s="7" t="s">
        <v>1773</v>
      </c>
      <c r="BT109" s="1">
        <v>4.2</v>
      </c>
      <c r="BU109" s="1">
        <v>34</v>
      </c>
      <c r="BV109" s="1">
        <v>5</v>
      </c>
      <c r="BW109" s="1">
        <v>3</v>
      </c>
      <c r="BX109" s="1">
        <v>4.2648648649999998</v>
      </c>
      <c r="BY109" s="1">
        <v>2</v>
      </c>
      <c r="BZ109" s="1">
        <v>2514</v>
      </c>
      <c r="CA109" s="1">
        <v>150</v>
      </c>
      <c r="CB109" s="1">
        <v>150</v>
      </c>
      <c r="CC109" s="5" t="s">
        <v>1774</v>
      </c>
      <c r="CD109" s="5" t="s">
        <v>1775</v>
      </c>
    </row>
    <row r="110" spans="1:82">
      <c r="A110" s="1">
        <v>109</v>
      </c>
      <c r="B110" s="1" t="s">
        <v>1288</v>
      </c>
      <c r="C110" s="1" t="s">
        <v>1776</v>
      </c>
      <c r="D110" s="5" t="s">
        <v>1777</v>
      </c>
      <c r="E110" s="1" t="s">
        <v>1291</v>
      </c>
      <c r="F110" s="1">
        <v>9</v>
      </c>
      <c r="G110" s="1" t="s">
        <v>287</v>
      </c>
      <c r="H110" s="1" t="s">
        <v>1595</v>
      </c>
      <c r="I110" s="1">
        <v>2</v>
      </c>
      <c r="J110" s="1" t="s">
        <v>1778</v>
      </c>
      <c r="K110" s="1" t="s">
        <v>107</v>
      </c>
      <c r="L110" s="1" t="s">
        <v>1779</v>
      </c>
      <c r="M110" s="1" t="s">
        <v>1739</v>
      </c>
      <c r="N110" s="1" t="s">
        <v>1740</v>
      </c>
      <c r="O110" s="1" t="s">
        <v>579</v>
      </c>
      <c r="P110" s="3">
        <v>49499</v>
      </c>
      <c r="Q110" s="7" t="s">
        <v>1780</v>
      </c>
      <c r="R110" s="1" t="s">
        <v>1781</v>
      </c>
      <c r="S110" s="1" t="s">
        <v>1602</v>
      </c>
      <c r="T110" s="1" t="s">
        <v>1743</v>
      </c>
      <c r="U110" s="1" t="s">
        <v>277</v>
      </c>
      <c r="V110" s="1" t="s">
        <v>102</v>
      </c>
      <c r="W110" s="1" t="s">
        <v>296</v>
      </c>
      <c r="X110" s="1">
        <v>12</v>
      </c>
      <c r="Y110" s="1" t="s">
        <v>1782</v>
      </c>
      <c r="Z110" s="1">
        <v>5</v>
      </c>
      <c r="AA110" s="8" t="s">
        <v>807</v>
      </c>
      <c r="AB110" s="1" t="s">
        <v>1268</v>
      </c>
      <c r="AC110" s="1">
        <v>30</v>
      </c>
      <c r="AD110" s="1" t="s">
        <v>135</v>
      </c>
      <c r="AE110" s="1">
        <v>3.5</v>
      </c>
      <c r="AF110" s="1" t="s">
        <v>208</v>
      </c>
      <c r="AG110" s="1" t="s">
        <v>107</v>
      </c>
      <c r="AH110" s="1" t="s">
        <v>702</v>
      </c>
      <c r="AI110" s="1">
        <v>143</v>
      </c>
      <c r="AJ110" s="1">
        <v>138.30000000000001</v>
      </c>
      <c r="AK110" s="1">
        <v>67.099999999999994</v>
      </c>
      <c r="AL110" s="1">
        <v>7.1</v>
      </c>
      <c r="AM110" s="1" t="s">
        <v>135</v>
      </c>
      <c r="AN110" s="1" t="s">
        <v>1640</v>
      </c>
      <c r="AO110" s="1" t="s">
        <v>189</v>
      </c>
      <c r="AP110" s="1" t="s">
        <v>1641</v>
      </c>
      <c r="AQ110" s="1">
        <v>326</v>
      </c>
      <c r="AR110" s="1">
        <v>4.7</v>
      </c>
      <c r="AS110" s="1" t="s">
        <v>1304</v>
      </c>
      <c r="AT110" s="1" t="s">
        <v>514</v>
      </c>
      <c r="AU110" s="1" t="s">
        <v>384</v>
      </c>
      <c r="AV110" s="1" t="s">
        <v>166</v>
      </c>
      <c r="AW110" s="1" t="s">
        <v>301</v>
      </c>
      <c r="AX110" s="1">
        <v>240</v>
      </c>
      <c r="AY110" s="1">
        <v>14</v>
      </c>
      <c r="AZ110" s="1" t="s">
        <v>89</v>
      </c>
      <c r="BA110" s="1" t="s">
        <v>135</v>
      </c>
      <c r="BB110" s="1" t="s">
        <v>167</v>
      </c>
      <c r="BC110" s="1">
        <v>1715</v>
      </c>
      <c r="BD110" s="1" t="s">
        <v>99</v>
      </c>
      <c r="BE110" s="1">
        <v>0</v>
      </c>
      <c r="BF110" s="1">
        <v>2</v>
      </c>
      <c r="BG110" s="1">
        <v>16</v>
      </c>
      <c r="BH110" s="4" t="s">
        <v>1608</v>
      </c>
      <c r="BI110" s="4">
        <v>6</v>
      </c>
      <c r="BJ110" s="4" t="s">
        <v>1609</v>
      </c>
      <c r="BK110" s="4">
        <v>1</v>
      </c>
      <c r="BL110" s="1">
        <v>1.8</v>
      </c>
      <c r="BM110" s="1" t="s">
        <v>109</v>
      </c>
      <c r="BN110" s="1">
        <v>159.4</v>
      </c>
      <c r="BO110" s="1">
        <v>145.9</v>
      </c>
      <c r="BP110" s="1">
        <v>167</v>
      </c>
      <c r="BQ110" s="1">
        <v>105.6</v>
      </c>
      <c r="BR110" s="3">
        <f t="shared" si="1"/>
        <v>144.47499999999999</v>
      </c>
      <c r="BS110" s="7" t="s">
        <v>1783</v>
      </c>
      <c r="BT110" s="1">
        <v>4.0999999999999996</v>
      </c>
      <c r="BU110" s="1">
        <v>213</v>
      </c>
      <c r="BV110" s="1">
        <v>4.0999999999999996</v>
      </c>
      <c r="BW110" s="1">
        <v>657</v>
      </c>
      <c r="BX110" s="1">
        <v>4.0999999999999996</v>
      </c>
      <c r="BY110" s="1">
        <v>1</v>
      </c>
      <c r="BZ110" s="1">
        <v>3127</v>
      </c>
      <c r="CA110" s="1">
        <v>100</v>
      </c>
      <c r="CB110" s="1">
        <v>100</v>
      </c>
      <c r="CC110" s="5" t="s">
        <v>1784</v>
      </c>
      <c r="CD110" s="5" t="s">
        <v>1751</v>
      </c>
    </row>
    <row r="111" spans="1:82">
      <c r="A111" s="1">
        <v>110</v>
      </c>
      <c r="B111" s="1" t="s">
        <v>283</v>
      </c>
      <c r="C111" s="1" t="s">
        <v>1785</v>
      </c>
      <c r="D111" s="5" t="s">
        <v>1786</v>
      </c>
      <c r="E111" s="1" t="s">
        <v>85</v>
      </c>
      <c r="F111" s="1">
        <v>5.0999999999999996</v>
      </c>
      <c r="G111" s="1" t="s">
        <v>636</v>
      </c>
      <c r="H111" s="1" t="s">
        <v>871</v>
      </c>
      <c r="I111" s="1">
        <v>1</v>
      </c>
      <c r="J111" s="1" t="s">
        <v>1107</v>
      </c>
      <c r="K111" s="1" t="s">
        <v>107</v>
      </c>
      <c r="L111" s="1" t="s">
        <v>1139</v>
      </c>
      <c r="M111" s="1" t="s">
        <v>1787</v>
      </c>
      <c r="N111" s="1" t="s">
        <v>1788</v>
      </c>
      <c r="O111" s="1" t="s">
        <v>1789</v>
      </c>
      <c r="P111" s="3">
        <v>50895</v>
      </c>
      <c r="Q111" s="7" t="s">
        <v>1790</v>
      </c>
      <c r="R111" s="1" t="s">
        <v>1791</v>
      </c>
      <c r="S111" s="1" t="s">
        <v>1792</v>
      </c>
      <c r="T111" s="1" t="s">
        <v>1793</v>
      </c>
      <c r="U111" s="1" t="s">
        <v>98</v>
      </c>
      <c r="V111" s="1" t="s">
        <v>102</v>
      </c>
      <c r="W111" s="1" t="s">
        <v>971</v>
      </c>
      <c r="X111" s="1">
        <v>16</v>
      </c>
      <c r="Y111" s="1" t="s">
        <v>1794</v>
      </c>
      <c r="Z111" s="1">
        <v>5</v>
      </c>
      <c r="AA111" s="8" t="s">
        <v>807</v>
      </c>
      <c r="AB111" s="1" t="s">
        <v>1268</v>
      </c>
      <c r="AC111" s="1">
        <v>30</v>
      </c>
      <c r="AD111" s="1" t="s">
        <v>135</v>
      </c>
      <c r="AE111" s="1">
        <v>3.5</v>
      </c>
      <c r="AF111" s="1" t="s">
        <v>1795</v>
      </c>
      <c r="AG111" s="1" t="s">
        <v>89</v>
      </c>
      <c r="AH111" s="1" t="s">
        <v>1568</v>
      </c>
      <c r="AI111" s="1">
        <v>171</v>
      </c>
      <c r="AJ111" s="1">
        <v>153.19999999999999</v>
      </c>
      <c r="AK111" s="1">
        <v>76.099999999999994</v>
      </c>
      <c r="AL111" s="1">
        <v>7.6</v>
      </c>
      <c r="AM111" s="1" t="s">
        <v>135</v>
      </c>
      <c r="AN111" s="1" t="s">
        <v>1269</v>
      </c>
      <c r="AO111" s="1" t="s">
        <v>300</v>
      </c>
      <c r="AP111" s="1" t="s">
        <v>572</v>
      </c>
      <c r="AQ111" s="1">
        <v>518</v>
      </c>
      <c r="AR111" s="1">
        <v>5.7</v>
      </c>
      <c r="AS111" s="1" t="s">
        <v>108</v>
      </c>
      <c r="AT111" s="1" t="s">
        <v>109</v>
      </c>
      <c r="AU111" s="1" t="s">
        <v>515</v>
      </c>
      <c r="AV111" s="1" t="s">
        <v>166</v>
      </c>
      <c r="AW111" s="19" t="s">
        <v>1796</v>
      </c>
      <c r="AX111" s="1">
        <v>330</v>
      </c>
      <c r="AY111" s="1">
        <v>22</v>
      </c>
      <c r="AZ111" s="1" t="s">
        <v>89</v>
      </c>
      <c r="BA111" s="1" t="s">
        <v>135</v>
      </c>
      <c r="BB111" s="1" t="s">
        <v>167</v>
      </c>
      <c r="BC111" s="1">
        <v>3450</v>
      </c>
      <c r="BD111" s="1" t="s">
        <v>89</v>
      </c>
      <c r="BE111" s="1">
        <v>0</v>
      </c>
      <c r="BF111" s="1">
        <v>4</v>
      </c>
      <c r="BG111" s="1">
        <v>32</v>
      </c>
      <c r="BH111" s="4" t="s">
        <v>1797</v>
      </c>
      <c r="BI111" s="4">
        <v>43</v>
      </c>
      <c r="BJ111" s="4" t="s">
        <v>1798</v>
      </c>
      <c r="BK111" s="4">
        <v>4</v>
      </c>
      <c r="BL111" s="1">
        <v>2.1</v>
      </c>
      <c r="BM111" s="1" t="s">
        <v>324</v>
      </c>
      <c r="BN111" s="1">
        <v>148.80000000000001</v>
      </c>
      <c r="BO111" s="1">
        <v>155.19999999999999</v>
      </c>
      <c r="BP111" s="1">
        <v>139.19999999999999</v>
      </c>
      <c r="BQ111" s="1">
        <v>139.19999999999999</v>
      </c>
      <c r="BR111" s="3">
        <f t="shared" si="1"/>
        <v>145.6</v>
      </c>
      <c r="BS111" s="7" t="s">
        <v>1799</v>
      </c>
      <c r="BT111" s="1">
        <v>3.9</v>
      </c>
      <c r="BU111" s="1">
        <v>27</v>
      </c>
      <c r="BV111" s="1">
        <v>4.2</v>
      </c>
      <c r="BW111" s="1">
        <v>6</v>
      </c>
      <c r="BX111" s="1">
        <v>3.9545454549999999</v>
      </c>
      <c r="BY111" s="1">
        <v>2</v>
      </c>
      <c r="BZ111" s="1">
        <v>6743</v>
      </c>
      <c r="CA111" s="1">
        <v>107</v>
      </c>
      <c r="CB111" s="1">
        <v>107</v>
      </c>
      <c r="CC111" s="5" t="s">
        <v>1800</v>
      </c>
      <c r="CD111" s="5" t="s">
        <v>1801</v>
      </c>
    </row>
    <row r="112" spans="1:82">
      <c r="A112" s="1">
        <v>111</v>
      </c>
      <c r="B112" s="17" t="s">
        <v>1030</v>
      </c>
      <c r="C112" s="1" t="s">
        <v>1802</v>
      </c>
      <c r="D112" s="5" t="s">
        <v>1803</v>
      </c>
      <c r="E112" s="1" t="s">
        <v>85</v>
      </c>
      <c r="F112" s="1">
        <v>5.0999999999999996</v>
      </c>
      <c r="G112" s="1" t="s">
        <v>86</v>
      </c>
      <c r="H112" s="1" t="s">
        <v>150</v>
      </c>
      <c r="I112" s="1">
        <v>1</v>
      </c>
      <c r="J112" s="1" t="s">
        <v>1694</v>
      </c>
      <c r="K112" s="1" t="s">
        <v>1466</v>
      </c>
      <c r="L112" s="1" t="s">
        <v>1804</v>
      </c>
      <c r="M112" s="25" t="s">
        <v>1805</v>
      </c>
      <c r="N112" s="26" t="s">
        <v>1697</v>
      </c>
      <c r="O112" s="1" t="s">
        <v>1698</v>
      </c>
      <c r="P112" s="3">
        <v>52699</v>
      </c>
      <c r="Q112" s="7" t="s">
        <v>1806</v>
      </c>
      <c r="R112" s="1" t="s">
        <v>1807</v>
      </c>
      <c r="S112" s="1" t="s">
        <v>1808</v>
      </c>
      <c r="T112" s="1" t="s">
        <v>893</v>
      </c>
      <c r="U112" s="1" t="s">
        <v>1014</v>
      </c>
      <c r="V112" s="1" t="s">
        <v>137</v>
      </c>
      <c r="W112" s="1" t="s">
        <v>184</v>
      </c>
      <c r="X112" s="1">
        <v>23</v>
      </c>
      <c r="Y112" s="1" t="s">
        <v>1703</v>
      </c>
      <c r="Z112" s="1">
        <v>5</v>
      </c>
      <c r="AA112" s="8" t="s">
        <v>807</v>
      </c>
      <c r="AB112" s="1" t="s">
        <v>227</v>
      </c>
      <c r="AC112" s="1">
        <v>30</v>
      </c>
      <c r="AD112" s="1" t="s">
        <v>135</v>
      </c>
      <c r="AE112" s="1">
        <v>3.5</v>
      </c>
      <c r="AF112" s="1" t="s">
        <v>1225</v>
      </c>
      <c r="AG112" s="1" t="s">
        <v>102</v>
      </c>
      <c r="AH112" s="1" t="s">
        <v>1537</v>
      </c>
      <c r="AI112" s="1">
        <v>180</v>
      </c>
      <c r="AJ112" s="1">
        <v>154.4</v>
      </c>
      <c r="AK112" s="1">
        <v>75.8</v>
      </c>
      <c r="AL112" s="1">
        <v>7.8</v>
      </c>
      <c r="AM112" s="1" t="s">
        <v>102</v>
      </c>
      <c r="AN112" s="1" t="s">
        <v>1809</v>
      </c>
      <c r="AO112" s="1" t="s">
        <v>189</v>
      </c>
      <c r="AP112" s="1" t="s">
        <v>1810</v>
      </c>
      <c r="AQ112" s="1">
        <v>806</v>
      </c>
      <c r="AR112" s="1">
        <v>5.5</v>
      </c>
      <c r="AS112" s="1" t="s">
        <v>108</v>
      </c>
      <c r="AT112" s="1" t="s">
        <v>514</v>
      </c>
      <c r="AU112" s="1" t="s">
        <v>894</v>
      </c>
      <c r="AV112" s="1" t="s">
        <v>166</v>
      </c>
      <c r="AW112" s="20" t="s">
        <v>973</v>
      </c>
      <c r="AX112" s="1">
        <v>600</v>
      </c>
      <c r="AY112" s="1">
        <v>19</v>
      </c>
      <c r="AZ112" s="1" t="s">
        <v>107</v>
      </c>
      <c r="BA112" s="1" t="s">
        <v>135</v>
      </c>
      <c r="BB112" s="1" t="s">
        <v>895</v>
      </c>
      <c r="BC112" s="1">
        <v>3430</v>
      </c>
      <c r="BD112" s="1" t="s">
        <v>135</v>
      </c>
      <c r="BE112" s="1">
        <v>256</v>
      </c>
      <c r="BF112" s="1">
        <v>3</v>
      </c>
      <c r="BG112" s="1">
        <v>32</v>
      </c>
      <c r="BH112" s="4" t="s">
        <v>1588</v>
      </c>
      <c r="BI112" s="4">
        <v>9</v>
      </c>
      <c r="BJ112" s="4" t="s">
        <v>1589</v>
      </c>
      <c r="BK112" s="4">
        <v>5</v>
      </c>
      <c r="BL112" s="1">
        <v>2</v>
      </c>
      <c r="BM112" s="1" t="s">
        <v>1811</v>
      </c>
      <c r="BN112" s="1">
        <f>1.6*94</f>
        <v>150.4</v>
      </c>
      <c r="BO112" s="1">
        <f>1.6*91</f>
        <v>145.6</v>
      </c>
      <c r="BP112" s="1">
        <f>1.6*82</f>
        <v>131.20000000000002</v>
      </c>
      <c r="BQ112" s="1">
        <f>1.6*88</f>
        <v>140.80000000000001</v>
      </c>
      <c r="BR112" s="3">
        <f t="shared" si="1"/>
        <v>142</v>
      </c>
      <c r="BS112" s="7" t="s">
        <v>1812</v>
      </c>
      <c r="BT112" s="1">
        <v>4.3</v>
      </c>
      <c r="BU112" s="1">
        <v>12</v>
      </c>
      <c r="BV112" s="1">
        <v>4.5999999999999996</v>
      </c>
      <c r="BW112" s="1">
        <v>15</v>
      </c>
      <c r="BX112" s="1">
        <v>4.4666666670000001</v>
      </c>
      <c r="BY112" s="1">
        <v>8</v>
      </c>
      <c r="BZ112" s="1">
        <v>2403</v>
      </c>
      <c r="CA112" s="1">
        <v>0</v>
      </c>
      <c r="CB112" s="1">
        <v>0</v>
      </c>
      <c r="CC112" s="22" t="s">
        <v>1802</v>
      </c>
      <c r="CD112" s="22" t="s">
        <v>1813</v>
      </c>
    </row>
    <row r="113" spans="1:82">
      <c r="A113" s="1">
        <v>112</v>
      </c>
      <c r="B113" s="17" t="s">
        <v>1814</v>
      </c>
      <c r="C113" s="1" t="s">
        <v>1815</v>
      </c>
      <c r="D113" s="5" t="s">
        <v>1816</v>
      </c>
      <c r="E113" s="1" t="s">
        <v>85</v>
      </c>
      <c r="F113" s="1">
        <v>5.0999999999999996</v>
      </c>
      <c r="G113" s="1" t="s">
        <v>86</v>
      </c>
      <c r="H113" s="1" t="s">
        <v>150</v>
      </c>
      <c r="I113" s="1">
        <v>1</v>
      </c>
      <c r="J113" s="1" t="s">
        <v>1817</v>
      </c>
      <c r="K113" s="1" t="s">
        <v>107</v>
      </c>
      <c r="L113" s="1" t="s">
        <v>90</v>
      </c>
      <c r="M113" s="25" t="s">
        <v>1818</v>
      </c>
      <c r="N113" s="25" t="s">
        <v>1819</v>
      </c>
      <c r="O113" s="1" t="s">
        <v>1037</v>
      </c>
      <c r="P113" s="3">
        <v>54900</v>
      </c>
      <c r="Q113" s="7" t="s">
        <v>1820</v>
      </c>
      <c r="R113" s="1" t="s">
        <v>181</v>
      </c>
      <c r="S113" s="1" t="s">
        <v>157</v>
      </c>
      <c r="T113" s="1" t="s">
        <v>494</v>
      </c>
      <c r="U113" s="1" t="s">
        <v>277</v>
      </c>
      <c r="V113" s="1" t="s">
        <v>137</v>
      </c>
      <c r="W113" s="1" t="s">
        <v>296</v>
      </c>
      <c r="X113" s="1">
        <v>18</v>
      </c>
      <c r="Y113" s="1" t="s">
        <v>1379</v>
      </c>
      <c r="Z113" s="1">
        <v>2</v>
      </c>
      <c r="AA113" s="8" t="s">
        <v>807</v>
      </c>
      <c r="AB113" s="1" t="s">
        <v>227</v>
      </c>
      <c r="AC113" s="1">
        <v>30</v>
      </c>
      <c r="AD113" s="1" t="s">
        <v>135</v>
      </c>
      <c r="AE113" s="1">
        <v>3.5</v>
      </c>
      <c r="AF113" s="1" t="s">
        <v>1411</v>
      </c>
      <c r="AG113" s="1" t="s">
        <v>89</v>
      </c>
      <c r="AH113" s="1" t="s">
        <v>1704</v>
      </c>
      <c r="AI113" s="1">
        <v>192</v>
      </c>
      <c r="AJ113" s="1">
        <v>147</v>
      </c>
      <c r="AK113" s="1">
        <v>77.2</v>
      </c>
      <c r="AL113" s="1">
        <v>9.4</v>
      </c>
      <c r="AM113" s="1" t="s">
        <v>102</v>
      </c>
      <c r="AN113" s="1" t="s">
        <v>1445</v>
      </c>
      <c r="AO113" s="1" t="s">
        <v>513</v>
      </c>
      <c r="AP113" s="1" t="s">
        <v>107</v>
      </c>
      <c r="AQ113" s="1">
        <v>540</v>
      </c>
      <c r="AR113" s="1">
        <v>5.4</v>
      </c>
      <c r="AS113" s="1" t="s">
        <v>108</v>
      </c>
      <c r="AT113" s="1" t="s">
        <v>514</v>
      </c>
      <c r="AU113" s="1" t="s">
        <v>894</v>
      </c>
      <c r="AV113" s="1" t="s">
        <v>166</v>
      </c>
      <c r="AW113" s="1" t="s">
        <v>301</v>
      </c>
      <c r="AX113" s="1">
        <v>540</v>
      </c>
      <c r="AY113" s="1">
        <v>15</v>
      </c>
      <c r="AZ113" s="1" t="s">
        <v>107</v>
      </c>
      <c r="BA113" s="1" t="s">
        <v>135</v>
      </c>
      <c r="BB113" s="1" t="s">
        <v>895</v>
      </c>
      <c r="BC113" s="1">
        <v>3410</v>
      </c>
      <c r="BD113" s="1" t="s">
        <v>102</v>
      </c>
      <c r="BE113" s="1">
        <v>256</v>
      </c>
      <c r="BF113" s="1">
        <v>3</v>
      </c>
      <c r="BG113" s="1">
        <v>32</v>
      </c>
      <c r="BH113" s="4" t="s">
        <v>1396</v>
      </c>
      <c r="BI113" s="4">
        <v>14</v>
      </c>
      <c r="BJ113" s="4" t="s">
        <v>1397</v>
      </c>
      <c r="BK113" s="4">
        <v>8</v>
      </c>
      <c r="BL113" s="1">
        <v>1.8</v>
      </c>
      <c r="BM113" s="1" t="s">
        <v>1821</v>
      </c>
      <c r="BN113" s="1">
        <f>1.6*95</f>
        <v>152</v>
      </c>
      <c r="BO113" s="1">
        <f>1.6*74</f>
        <v>118.4</v>
      </c>
      <c r="BP113" s="1">
        <f>1.6*53</f>
        <v>84.800000000000011</v>
      </c>
      <c r="BQ113" s="1">
        <f>1.6*88</f>
        <v>140.80000000000001</v>
      </c>
      <c r="BR113" s="3">
        <f t="shared" si="1"/>
        <v>124</v>
      </c>
      <c r="BS113" s="7" t="s">
        <v>1822</v>
      </c>
      <c r="BT113" s="1">
        <v>4</v>
      </c>
      <c r="BU113" s="1">
        <v>27</v>
      </c>
      <c r="BV113" s="1">
        <v>3.5</v>
      </c>
      <c r="BW113" s="1">
        <v>56</v>
      </c>
      <c r="BX113" s="1">
        <v>3.6626506019999998</v>
      </c>
      <c r="BY113" s="1">
        <v>25</v>
      </c>
      <c r="BZ113" s="1">
        <v>1253</v>
      </c>
      <c r="CA113" s="1">
        <v>0</v>
      </c>
      <c r="CB113" s="1">
        <v>0</v>
      </c>
      <c r="CC113" s="22" t="s">
        <v>1815</v>
      </c>
      <c r="CD113" s="22" t="s">
        <v>1823</v>
      </c>
    </row>
    <row r="114" spans="1:82">
      <c r="A114" s="1">
        <v>113</v>
      </c>
      <c r="B114" s="1" t="s">
        <v>283</v>
      </c>
      <c r="C114" s="1" t="s">
        <v>1824</v>
      </c>
      <c r="D114" s="5" t="s">
        <v>1825</v>
      </c>
      <c r="E114" s="1" t="s">
        <v>85</v>
      </c>
      <c r="F114" s="1">
        <v>6</v>
      </c>
      <c r="G114" s="1" t="s">
        <v>933</v>
      </c>
      <c r="H114" s="1" t="s">
        <v>934</v>
      </c>
      <c r="I114" s="1">
        <v>1</v>
      </c>
      <c r="J114" s="1" t="s">
        <v>1760</v>
      </c>
      <c r="K114" s="1" t="s">
        <v>1466</v>
      </c>
      <c r="L114" s="1" t="s">
        <v>1711</v>
      </c>
      <c r="M114" s="1" t="s">
        <v>1761</v>
      </c>
      <c r="N114" s="1" t="s">
        <v>1762</v>
      </c>
      <c r="O114" s="1" t="s">
        <v>1763</v>
      </c>
      <c r="P114" s="3">
        <v>56900</v>
      </c>
      <c r="Q114" s="7" t="s">
        <v>1826</v>
      </c>
      <c r="R114" s="1" t="s">
        <v>1765</v>
      </c>
      <c r="S114" s="1" t="s">
        <v>1766</v>
      </c>
      <c r="T114" s="1" t="s">
        <v>1767</v>
      </c>
      <c r="U114" s="1" t="s">
        <v>98</v>
      </c>
      <c r="V114" s="1" t="s">
        <v>102</v>
      </c>
      <c r="W114" s="1" t="s">
        <v>1768</v>
      </c>
      <c r="X114" s="1">
        <v>12</v>
      </c>
      <c r="Y114" s="1" t="s">
        <v>1769</v>
      </c>
      <c r="Z114" s="1">
        <v>5</v>
      </c>
      <c r="AA114" s="8" t="s">
        <v>807</v>
      </c>
      <c r="AB114" s="1" t="s">
        <v>1827</v>
      </c>
      <c r="AC114" s="1">
        <v>30</v>
      </c>
      <c r="AD114" s="1" t="s">
        <v>102</v>
      </c>
      <c r="AE114" s="1">
        <v>3.5</v>
      </c>
      <c r="AF114" s="1" t="s">
        <v>701</v>
      </c>
      <c r="AG114" s="1" t="s">
        <v>107</v>
      </c>
      <c r="AH114" s="1" t="s">
        <v>702</v>
      </c>
      <c r="AI114" s="1">
        <v>157</v>
      </c>
      <c r="AJ114" s="1">
        <v>150.9</v>
      </c>
      <c r="AK114" s="1">
        <v>72.599999999999994</v>
      </c>
      <c r="AL114" s="1">
        <v>7.7</v>
      </c>
      <c r="AM114" s="1" t="s">
        <v>135</v>
      </c>
      <c r="AN114" s="1" t="s">
        <v>1445</v>
      </c>
      <c r="AO114" s="1" t="s">
        <v>1770</v>
      </c>
      <c r="AP114" s="1" t="s">
        <v>572</v>
      </c>
      <c r="AQ114" s="1">
        <v>534</v>
      </c>
      <c r="AR114" s="1">
        <v>5.5</v>
      </c>
      <c r="AS114" s="1" t="s">
        <v>108</v>
      </c>
      <c r="AT114" s="1" t="s">
        <v>109</v>
      </c>
      <c r="AU114" s="1" t="s">
        <v>515</v>
      </c>
      <c r="AV114" s="1" t="s">
        <v>166</v>
      </c>
      <c r="AW114" s="1" t="s">
        <v>345</v>
      </c>
      <c r="AX114" s="1">
        <v>400</v>
      </c>
      <c r="AY114" s="1">
        <v>27</v>
      </c>
      <c r="AZ114" s="1" t="s">
        <v>89</v>
      </c>
      <c r="BA114" s="1" t="s">
        <v>135</v>
      </c>
      <c r="BB114" s="1" t="s">
        <v>113</v>
      </c>
      <c r="BC114" s="1">
        <v>3600</v>
      </c>
      <c r="BD114" s="1" t="s">
        <v>135</v>
      </c>
      <c r="BE114" s="1">
        <v>200</v>
      </c>
      <c r="BF114" s="1">
        <v>4</v>
      </c>
      <c r="BG114" s="1">
        <v>32</v>
      </c>
      <c r="BH114" s="4" t="s">
        <v>1828</v>
      </c>
      <c r="BI114" s="4">
        <v>3</v>
      </c>
      <c r="BJ114" s="4" t="s">
        <v>1772</v>
      </c>
      <c r="BK114" s="4">
        <v>101</v>
      </c>
      <c r="BL114" s="1">
        <v>2.2999999999999998</v>
      </c>
      <c r="BM114" s="1" t="s">
        <v>116</v>
      </c>
      <c r="BN114" s="1">
        <v>136</v>
      </c>
      <c r="BO114" s="1">
        <v>123.2</v>
      </c>
      <c r="BP114" s="1">
        <v>142.4</v>
      </c>
      <c r="BQ114" s="1">
        <v>136</v>
      </c>
      <c r="BR114" s="3">
        <f t="shared" si="1"/>
        <v>134.4</v>
      </c>
      <c r="BS114" s="7" t="s">
        <v>1829</v>
      </c>
      <c r="BT114" s="1">
        <v>4.2</v>
      </c>
      <c r="BU114" s="1">
        <v>91</v>
      </c>
      <c r="BV114" s="1">
        <v>3.7</v>
      </c>
      <c r="BW114" s="1">
        <v>10</v>
      </c>
      <c r="BX114" s="1">
        <v>4.1475247519999998</v>
      </c>
      <c r="BY114" s="1">
        <v>2</v>
      </c>
      <c r="BZ114" s="1">
        <v>1800</v>
      </c>
      <c r="CA114" s="1">
        <v>144</v>
      </c>
      <c r="CB114" s="1">
        <v>144</v>
      </c>
      <c r="CC114" s="5" t="s">
        <v>1830</v>
      </c>
      <c r="CD114" s="5" t="s">
        <v>1831</v>
      </c>
    </row>
    <row r="115" spans="1:82">
      <c r="A115" s="1">
        <v>114</v>
      </c>
      <c r="B115" s="1" t="s">
        <v>1288</v>
      </c>
      <c r="C115" s="1" t="s">
        <v>1832</v>
      </c>
      <c r="D115" s="43" t="s">
        <v>1833</v>
      </c>
      <c r="E115" s="1" t="s">
        <v>1291</v>
      </c>
      <c r="F115" s="1">
        <v>9</v>
      </c>
      <c r="G115" s="1" t="s">
        <v>287</v>
      </c>
      <c r="H115" s="1" t="s">
        <v>1595</v>
      </c>
      <c r="I115" s="1">
        <v>2</v>
      </c>
      <c r="J115" s="1" t="s">
        <v>1834</v>
      </c>
      <c r="K115" s="1" t="s">
        <v>107</v>
      </c>
      <c r="L115" s="1" t="s">
        <v>1835</v>
      </c>
      <c r="M115" s="1" t="s">
        <v>1836</v>
      </c>
      <c r="N115" s="1" t="s">
        <v>1837</v>
      </c>
      <c r="O115" s="1" t="s">
        <v>579</v>
      </c>
      <c r="P115" s="3">
        <v>59000</v>
      </c>
      <c r="Q115" s="7" t="s">
        <v>1838</v>
      </c>
      <c r="R115" s="1" t="s">
        <v>1839</v>
      </c>
      <c r="S115" s="1" t="s">
        <v>1602</v>
      </c>
      <c r="T115" s="1" t="s">
        <v>1743</v>
      </c>
      <c r="U115" s="1" t="s">
        <v>277</v>
      </c>
      <c r="V115" s="1" t="s">
        <v>102</v>
      </c>
      <c r="W115" s="1" t="s">
        <v>296</v>
      </c>
      <c r="X115" s="1">
        <v>12</v>
      </c>
      <c r="Y115" s="1" t="s">
        <v>1782</v>
      </c>
      <c r="Z115" s="19">
        <v>5</v>
      </c>
      <c r="AA115" s="8" t="s">
        <v>807</v>
      </c>
      <c r="AB115" s="1" t="s">
        <v>1268</v>
      </c>
      <c r="AC115" s="1">
        <v>30</v>
      </c>
      <c r="AD115" s="1" t="s">
        <v>135</v>
      </c>
      <c r="AE115" s="1">
        <v>3.5</v>
      </c>
      <c r="AF115" s="1" t="s">
        <v>1428</v>
      </c>
      <c r="AG115" s="1" t="s">
        <v>107</v>
      </c>
      <c r="AH115" s="1" t="s">
        <v>702</v>
      </c>
      <c r="AI115" s="1">
        <v>192</v>
      </c>
      <c r="AJ115" s="1">
        <v>158.19999999999999</v>
      </c>
      <c r="AK115" s="1">
        <v>77.900000000000006</v>
      </c>
      <c r="AL115" s="1">
        <v>7.3</v>
      </c>
      <c r="AM115" s="1" t="s">
        <v>135</v>
      </c>
      <c r="AN115" s="1" t="s">
        <v>1640</v>
      </c>
      <c r="AO115" s="1" t="s">
        <v>189</v>
      </c>
      <c r="AP115" s="1" t="s">
        <v>1641</v>
      </c>
      <c r="AQ115" s="1">
        <v>401</v>
      </c>
      <c r="AR115" s="1">
        <v>5.5</v>
      </c>
      <c r="AS115" s="1" t="s">
        <v>1304</v>
      </c>
      <c r="AT115" s="1" t="s">
        <v>514</v>
      </c>
      <c r="AU115" s="1" t="s">
        <v>384</v>
      </c>
      <c r="AV115" s="1" t="s">
        <v>166</v>
      </c>
      <c r="AW115" s="1" t="s">
        <v>301</v>
      </c>
      <c r="AX115" s="1">
        <v>384</v>
      </c>
      <c r="AY115" s="1">
        <v>24</v>
      </c>
      <c r="AZ115" s="1" t="s">
        <v>89</v>
      </c>
      <c r="BA115" s="1" t="s">
        <v>135</v>
      </c>
      <c r="BB115" s="1" t="s">
        <v>167</v>
      </c>
      <c r="BC115" s="1">
        <v>2750</v>
      </c>
      <c r="BD115" s="1" t="s">
        <v>99</v>
      </c>
      <c r="BE115" s="1">
        <v>0</v>
      </c>
      <c r="BF115" s="1">
        <v>2</v>
      </c>
      <c r="BG115" s="1">
        <v>16</v>
      </c>
      <c r="BH115" s="4" t="s">
        <v>1608</v>
      </c>
      <c r="BI115" s="4">
        <v>6</v>
      </c>
      <c r="BJ115" s="4" t="s">
        <v>1609</v>
      </c>
      <c r="BK115" s="4">
        <v>1</v>
      </c>
      <c r="BL115" s="1">
        <v>1.8</v>
      </c>
      <c r="BM115" s="1" t="s">
        <v>109</v>
      </c>
      <c r="BN115" s="1">
        <v>155.5</v>
      </c>
      <c r="BO115" s="1">
        <v>147.80000000000001</v>
      </c>
      <c r="BP115" s="1">
        <v>169</v>
      </c>
      <c r="BQ115" s="1">
        <v>137.6</v>
      </c>
      <c r="BR115" s="3">
        <f t="shared" si="1"/>
        <v>152.47499999999999</v>
      </c>
      <c r="BS115" s="7" t="s">
        <v>1840</v>
      </c>
      <c r="BT115" s="1">
        <v>4.4000000000000004</v>
      </c>
      <c r="BU115" s="1">
        <v>20</v>
      </c>
      <c r="BV115" s="1">
        <v>4.2</v>
      </c>
      <c r="BW115" s="1">
        <v>92</v>
      </c>
      <c r="BX115" s="1">
        <v>4.2357142860000003</v>
      </c>
      <c r="BY115" s="1">
        <v>1</v>
      </c>
      <c r="BZ115" s="1">
        <v>1382</v>
      </c>
      <c r="CA115" s="1">
        <v>81</v>
      </c>
      <c r="CB115" s="1">
        <v>81</v>
      </c>
      <c r="CC115" s="5" t="s">
        <v>1784</v>
      </c>
      <c r="CD115" s="5" t="s">
        <v>1841</v>
      </c>
    </row>
    <row r="116" spans="1:82">
      <c r="A116" s="1">
        <v>115</v>
      </c>
      <c r="B116" s="1" t="s">
        <v>1288</v>
      </c>
      <c r="C116" s="1" t="s">
        <v>1842</v>
      </c>
      <c r="D116" s="5" t="s">
        <v>1843</v>
      </c>
      <c r="E116" s="1" t="s">
        <v>1291</v>
      </c>
      <c r="F116" s="1">
        <v>8</v>
      </c>
      <c r="G116" s="1" t="s">
        <v>287</v>
      </c>
      <c r="H116" s="1" t="s">
        <v>1629</v>
      </c>
      <c r="I116" s="1">
        <v>2</v>
      </c>
      <c r="J116" s="1" t="s">
        <v>1630</v>
      </c>
      <c r="K116" s="1" t="s">
        <v>107</v>
      </c>
      <c r="L116" s="1" t="s">
        <v>1650</v>
      </c>
      <c r="M116" s="1" t="s">
        <v>1651</v>
      </c>
      <c r="N116" s="1" t="s">
        <v>1652</v>
      </c>
      <c r="O116" s="1" t="s">
        <v>1633</v>
      </c>
      <c r="P116" s="3">
        <v>64500</v>
      </c>
      <c r="Q116" s="7" t="s">
        <v>1844</v>
      </c>
      <c r="R116" s="1" t="s">
        <v>431</v>
      </c>
      <c r="S116" s="1" t="s">
        <v>1654</v>
      </c>
      <c r="T116" s="1" t="s">
        <v>1637</v>
      </c>
      <c r="U116" s="1" t="s">
        <v>277</v>
      </c>
      <c r="V116" s="1" t="s">
        <v>102</v>
      </c>
      <c r="W116" s="1" t="s">
        <v>296</v>
      </c>
      <c r="X116" s="1">
        <v>8</v>
      </c>
      <c r="Y116" s="1" t="s">
        <v>1655</v>
      </c>
      <c r="Z116" s="1">
        <v>1.2</v>
      </c>
      <c r="AA116" s="8" t="s">
        <v>161</v>
      </c>
      <c r="AB116" s="1" t="s">
        <v>162</v>
      </c>
      <c r="AC116" s="1">
        <v>60</v>
      </c>
      <c r="AD116" s="1" t="s">
        <v>135</v>
      </c>
      <c r="AE116" s="1">
        <v>3.5</v>
      </c>
      <c r="AF116" s="1" t="s">
        <v>208</v>
      </c>
      <c r="AG116" s="1" t="s">
        <v>107</v>
      </c>
      <c r="AH116" s="1" t="s">
        <v>702</v>
      </c>
      <c r="AI116" s="1">
        <v>129</v>
      </c>
      <c r="AJ116" s="1">
        <v>138.1</v>
      </c>
      <c r="AK116" s="1">
        <v>67</v>
      </c>
      <c r="AL116" s="1">
        <v>6.9</v>
      </c>
      <c r="AM116" s="1" t="s">
        <v>135</v>
      </c>
      <c r="AN116" s="1" t="s">
        <v>1640</v>
      </c>
      <c r="AO116" s="1" t="s">
        <v>189</v>
      </c>
      <c r="AP116" s="1" t="s">
        <v>1641</v>
      </c>
      <c r="AQ116" s="1">
        <v>326</v>
      </c>
      <c r="AR116" s="1">
        <v>4.7</v>
      </c>
      <c r="AS116" s="1" t="s">
        <v>1304</v>
      </c>
      <c r="AT116" s="1" t="s">
        <v>514</v>
      </c>
      <c r="AU116" s="1" t="s">
        <v>384</v>
      </c>
      <c r="AV116" s="1" t="s">
        <v>166</v>
      </c>
      <c r="AW116" s="1" t="s">
        <v>301</v>
      </c>
      <c r="AX116" s="1">
        <v>250</v>
      </c>
      <c r="AY116" s="1">
        <v>14</v>
      </c>
      <c r="AZ116" s="1" t="s">
        <v>89</v>
      </c>
      <c r="BA116" s="1" t="s">
        <v>135</v>
      </c>
      <c r="BB116" s="1" t="s">
        <v>167</v>
      </c>
      <c r="BC116" s="1">
        <v>1810</v>
      </c>
      <c r="BD116" s="1" t="s">
        <v>99</v>
      </c>
      <c r="BE116" s="1">
        <v>0</v>
      </c>
      <c r="BF116" s="1">
        <v>1</v>
      </c>
      <c r="BG116" s="1">
        <v>126</v>
      </c>
      <c r="BH116" s="4" t="s">
        <v>1643</v>
      </c>
      <c r="BI116" s="4">
        <v>12</v>
      </c>
      <c r="BJ116" s="4" t="s">
        <v>1644</v>
      </c>
      <c r="BK116" s="4">
        <v>7</v>
      </c>
      <c r="BL116" s="1">
        <v>1.4</v>
      </c>
      <c r="BM116" s="1" t="s">
        <v>109</v>
      </c>
      <c r="BN116" s="1">
        <v>145.9</v>
      </c>
      <c r="BO116" s="1">
        <v>130.6</v>
      </c>
      <c r="BP116" s="1">
        <v>145.9</v>
      </c>
      <c r="BQ116" s="1">
        <v>104</v>
      </c>
      <c r="BR116" s="3">
        <f t="shared" si="1"/>
        <v>131.6</v>
      </c>
      <c r="BS116" s="7" t="s">
        <v>1845</v>
      </c>
      <c r="BT116" s="1">
        <v>4.7</v>
      </c>
      <c r="BU116" s="1">
        <v>13</v>
      </c>
      <c r="BV116" s="1">
        <v>4.3</v>
      </c>
      <c r="BW116" s="1">
        <v>3091</v>
      </c>
      <c r="BX116" s="1">
        <v>4.3016752580000004</v>
      </c>
      <c r="BY116" s="1">
        <v>1</v>
      </c>
      <c r="BZ116" s="1">
        <v>8903</v>
      </c>
      <c r="CA116" s="1">
        <v>39</v>
      </c>
      <c r="CB116" s="1">
        <v>0</v>
      </c>
      <c r="CC116" s="44" t="s">
        <v>1846</v>
      </c>
      <c r="CD116" s="44" t="s">
        <v>1847</v>
      </c>
    </row>
    <row r="117" spans="1:82">
      <c r="A117" s="1">
        <v>117</v>
      </c>
      <c r="B117" s="26" t="s">
        <v>1848</v>
      </c>
      <c r="C117" s="26" t="s">
        <v>1849</v>
      </c>
      <c r="D117" s="5" t="s">
        <v>1850</v>
      </c>
      <c r="E117" s="26" t="s">
        <v>85</v>
      </c>
      <c r="F117" s="26">
        <v>6.1</v>
      </c>
      <c r="G117" s="26" t="s">
        <v>933</v>
      </c>
      <c r="H117" s="26" t="str">
        <f>E117&amp;F117&amp;G117</f>
        <v>Android6.1Marshmallow</v>
      </c>
      <c r="I117" s="26">
        <v>1</v>
      </c>
      <c r="J117" s="1" t="s">
        <v>311</v>
      </c>
      <c r="K117" s="26" t="s">
        <v>107</v>
      </c>
      <c r="L117" s="45" t="s">
        <v>1419</v>
      </c>
      <c r="M117" s="26" t="s">
        <v>154</v>
      </c>
      <c r="N117" s="26" t="s">
        <v>1851</v>
      </c>
      <c r="O117" s="1" t="s">
        <v>860</v>
      </c>
      <c r="P117" s="46">
        <v>27999</v>
      </c>
      <c r="Q117" s="47" t="s">
        <v>1852</v>
      </c>
      <c r="R117" s="26" t="s">
        <v>1853</v>
      </c>
      <c r="S117" s="45" t="s">
        <v>1854</v>
      </c>
      <c r="T117" s="5" t="s">
        <v>1855</v>
      </c>
      <c r="U117" s="26" t="s">
        <v>1014</v>
      </c>
      <c r="V117" s="26" t="s">
        <v>102</v>
      </c>
      <c r="W117" s="26" t="s">
        <v>184</v>
      </c>
      <c r="X117" s="26">
        <v>16</v>
      </c>
      <c r="Y117" s="45" t="s">
        <v>1856</v>
      </c>
      <c r="Z117" s="26">
        <v>8</v>
      </c>
      <c r="AA117" s="5">
        <v>2160</v>
      </c>
      <c r="AB117" s="1" t="s">
        <v>1268</v>
      </c>
      <c r="AC117" s="26">
        <v>30</v>
      </c>
      <c r="AD117" s="26" t="s">
        <v>102</v>
      </c>
      <c r="AE117" s="26">
        <v>3.5</v>
      </c>
      <c r="AF117" s="45" t="s">
        <v>1428</v>
      </c>
      <c r="AG117" s="26" t="s">
        <v>89</v>
      </c>
      <c r="AH117" s="45" t="s">
        <v>1857</v>
      </c>
      <c r="AI117" s="26">
        <v>158</v>
      </c>
      <c r="AJ117" s="26">
        <v>152.69999999999999</v>
      </c>
      <c r="AK117" s="26">
        <v>74.7</v>
      </c>
      <c r="AL117" s="26">
        <v>7.4</v>
      </c>
      <c r="AM117" s="26" t="s">
        <v>135</v>
      </c>
      <c r="AN117" s="48" t="s">
        <v>495</v>
      </c>
      <c r="AO117" s="45" t="s">
        <v>1858</v>
      </c>
      <c r="AP117" s="45" t="s">
        <v>572</v>
      </c>
      <c r="AQ117" s="49">
        <v>401</v>
      </c>
      <c r="AR117" s="49">
        <v>5.5</v>
      </c>
      <c r="AS117" s="50" t="s">
        <v>1360</v>
      </c>
      <c r="AT117" s="26" t="s">
        <v>498</v>
      </c>
      <c r="AU117" s="26" t="s">
        <v>1859</v>
      </c>
      <c r="AV117" s="26" t="s">
        <v>1860</v>
      </c>
      <c r="AW117" s="45" t="s">
        <v>345</v>
      </c>
      <c r="AX117" s="26">
        <v>400</v>
      </c>
      <c r="AY117" s="26">
        <v>40</v>
      </c>
      <c r="AZ117" s="26" t="s">
        <v>89</v>
      </c>
      <c r="BA117" s="26" t="s">
        <v>102</v>
      </c>
      <c r="BB117" s="48" t="s">
        <v>895</v>
      </c>
      <c r="BC117" s="26">
        <v>3000</v>
      </c>
      <c r="BD117" s="26" t="s">
        <v>107</v>
      </c>
      <c r="BE117" s="26">
        <v>0</v>
      </c>
      <c r="BF117" s="26">
        <v>6</v>
      </c>
      <c r="BG117" s="26">
        <v>64</v>
      </c>
      <c r="BH117" s="4" t="s">
        <v>1861</v>
      </c>
      <c r="BI117" s="4">
        <v>3</v>
      </c>
      <c r="BJ117" s="4" t="s">
        <v>1431</v>
      </c>
      <c r="BK117" s="4">
        <v>2</v>
      </c>
      <c r="BL117" s="26">
        <v>2.2000000000000002</v>
      </c>
      <c r="BM117" s="48" t="s">
        <v>116</v>
      </c>
      <c r="BN117" s="26">
        <v>129</v>
      </c>
      <c r="BO117" s="26">
        <v>128</v>
      </c>
      <c r="BP117" s="26">
        <v>129</v>
      </c>
      <c r="BQ117" s="26">
        <v>120</v>
      </c>
      <c r="BR117" s="3">
        <v>124</v>
      </c>
      <c r="BS117" s="47" t="s">
        <v>1862</v>
      </c>
      <c r="BT117" s="26">
        <v>0</v>
      </c>
      <c r="BU117" s="26">
        <v>0</v>
      </c>
      <c r="BV117" s="26">
        <v>0</v>
      </c>
      <c r="BW117" s="26">
        <v>0</v>
      </c>
      <c r="BX117" s="26">
        <v>0</v>
      </c>
      <c r="BY117" s="1">
        <v>12</v>
      </c>
      <c r="BZ117" s="26">
        <v>0</v>
      </c>
      <c r="CA117" s="26">
        <v>0</v>
      </c>
      <c r="CB117" s="26">
        <v>0</v>
      </c>
      <c r="CC117" s="5" t="s">
        <v>1863</v>
      </c>
      <c r="CD117" s="5" t="s">
        <v>1864</v>
      </c>
    </row>
  </sheetData>
  <mergeCells count="1">
    <mergeCell ref="J77:K77"/>
  </mergeCells>
  <hyperlinks>
    <hyperlink ref="Q2" r:id="rId1"/>
    <hyperlink ref="BS2" r:id="rId2"/>
    <hyperlink ref="Q3" r:id="rId3"/>
    <hyperlink ref="BS3" r:id="rId4"/>
    <hyperlink ref="Q4" r:id="rId5"/>
    <hyperlink ref="BS4" r:id="rId6"/>
    <hyperlink ref="Q5" r:id="rId7"/>
    <hyperlink ref="BS5" r:id="rId8"/>
    <hyperlink ref="Q6" r:id="rId9"/>
    <hyperlink ref="BS6" r:id="rId10"/>
    <hyperlink ref="Q7" r:id="rId11"/>
    <hyperlink ref="BS7" r:id="rId12"/>
    <hyperlink ref="Q8" r:id="rId13"/>
    <hyperlink ref="BS8" r:id="rId14"/>
    <hyperlink ref="Q9" r:id="rId15"/>
    <hyperlink ref="BS9" r:id="rId16"/>
    <hyperlink ref="Q10" r:id="rId17"/>
    <hyperlink ref="BS10" r:id="rId18"/>
    <hyperlink ref="Q11" r:id="rId19"/>
    <hyperlink ref="BS11" r:id="rId20"/>
    <hyperlink ref="Q12" r:id="rId21"/>
    <hyperlink ref="BS12" r:id="rId22"/>
    <hyperlink ref="Q13" r:id="rId23"/>
    <hyperlink ref="BS13" r:id="rId24"/>
    <hyperlink ref="Q14" r:id="rId25"/>
    <hyperlink ref="BS14" r:id="rId26"/>
    <hyperlink ref="Q15" r:id="rId27"/>
    <hyperlink ref="BS15" r:id="rId28"/>
    <hyperlink ref="Q16" r:id="rId29"/>
    <hyperlink ref="BS16" r:id="rId30"/>
    <hyperlink ref="Q17" r:id="rId31"/>
    <hyperlink ref="BS17" r:id="rId32"/>
    <hyperlink ref="Q18" r:id="rId33"/>
    <hyperlink ref="BS18" r:id="rId34"/>
    <hyperlink ref="Q19" r:id="rId35"/>
    <hyperlink ref="BS19" r:id="rId36"/>
    <hyperlink ref="Q20" r:id="rId37"/>
    <hyperlink ref="BS20" r:id="rId38"/>
    <hyperlink ref="Q21" r:id="rId39"/>
    <hyperlink ref="BS21" r:id="rId40"/>
    <hyperlink ref="Q22" r:id="rId41"/>
    <hyperlink ref="BS22" r:id="rId42"/>
    <hyperlink ref="Q23" r:id="rId43"/>
    <hyperlink ref="BS23" r:id="rId44"/>
    <hyperlink ref="Q24" r:id="rId45"/>
    <hyperlink ref="BS24" r:id="rId46"/>
    <hyperlink ref="Q25" r:id="rId47"/>
    <hyperlink ref="BS25" r:id="rId48"/>
    <hyperlink ref="Q26" r:id="rId49"/>
    <hyperlink ref="BS26" r:id="rId50"/>
    <hyperlink ref="Q27" r:id="rId51"/>
    <hyperlink ref="BS27" r:id="rId52"/>
    <hyperlink ref="Q28" r:id="rId53"/>
    <hyperlink ref="BS28" r:id="rId54"/>
    <hyperlink ref="Q29" r:id="rId55"/>
    <hyperlink ref="BS29" r:id="rId56"/>
    <hyperlink ref="Q30" r:id="rId57"/>
    <hyperlink ref="BS30" r:id="rId58"/>
    <hyperlink ref="Q31" r:id="rId59"/>
    <hyperlink ref="BS31" r:id="rId60"/>
    <hyperlink ref="Q32" r:id="rId61"/>
    <hyperlink ref="BS32" r:id="rId62"/>
    <hyperlink ref="Q33" r:id="rId63"/>
    <hyperlink ref="BS33" r:id="rId64"/>
    <hyperlink ref="Q34" r:id="rId65"/>
    <hyperlink ref="BS34" r:id="rId66"/>
    <hyperlink ref="Q35" r:id="rId67"/>
    <hyperlink ref="BS35" r:id="rId68"/>
    <hyperlink ref="Q36" r:id="rId69"/>
    <hyperlink ref="BS36" r:id="rId70"/>
    <hyperlink ref="Q37" r:id="rId71"/>
    <hyperlink ref="BS37" r:id="rId72"/>
    <hyperlink ref="Q38" r:id="rId73"/>
    <hyperlink ref="BS38" r:id="rId74"/>
    <hyperlink ref="Q39" r:id="rId75"/>
    <hyperlink ref="BS39" r:id="rId76"/>
    <hyperlink ref="Q40" r:id="rId77"/>
    <hyperlink ref="BS40" r:id="rId78"/>
    <hyperlink ref="Q41" r:id="rId79"/>
    <hyperlink ref="BS41" r:id="rId80"/>
    <hyperlink ref="Q42" r:id="rId81"/>
    <hyperlink ref="BS42" r:id="rId82"/>
    <hyperlink ref="Q43" r:id="rId83"/>
    <hyperlink ref="BS43" r:id="rId84"/>
    <hyperlink ref="Q44" r:id="rId85"/>
    <hyperlink ref="BS44" r:id="rId86"/>
    <hyperlink ref="Q45" r:id="rId87"/>
    <hyperlink ref="BS45" r:id="rId88"/>
    <hyperlink ref="Q46" r:id="rId89"/>
    <hyperlink ref="BS46" r:id="rId90"/>
    <hyperlink ref="Q47" r:id="rId91"/>
    <hyperlink ref="BS47" r:id="rId92"/>
    <hyperlink ref="Q48" r:id="rId93"/>
    <hyperlink ref="BS48" r:id="rId94"/>
    <hyperlink ref="Q49" r:id="rId95"/>
    <hyperlink ref="BS49" r:id="rId96"/>
    <hyperlink ref="Q50" r:id="rId97"/>
    <hyperlink ref="BS50" r:id="rId98"/>
    <hyperlink ref="Q51" r:id="rId99"/>
    <hyperlink ref="BS51" r:id="rId100"/>
    <hyperlink ref="Q52" r:id="rId101"/>
    <hyperlink ref="BS52" r:id="rId102"/>
    <hyperlink ref="Q53" r:id="rId103"/>
    <hyperlink ref="BS53" r:id="rId104"/>
    <hyperlink ref="Q54" r:id="rId105"/>
    <hyperlink ref="BS54" r:id="rId106"/>
    <hyperlink ref="Q55" r:id="rId107"/>
    <hyperlink ref="BS55" r:id="rId108"/>
    <hyperlink ref="Q56" r:id="rId109"/>
    <hyperlink ref="BS56" r:id="rId110"/>
    <hyperlink ref="Q57" r:id="rId111"/>
    <hyperlink ref="BS57" r:id="rId112"/>
    <hyperlink ref="Q58" r:id="rId113"/>
    <hyperlink ref="BS58" r:id="rId114"/>
    <hyperlink ref="Q59" r:id="rId115"/>
    <hyperlink ref="BS59" r:id="rId116"/>
    <hyperlink ref="Q60" r:id="rId117"/>
    <hyperlink ref="BS60" r:id="rId118"/>
    <hyperlink ref="Q61" r:id="rId119"/>
    <hyperlink ref="BS61" r:id="rId120"/>
    <hyperlink ref="Q62" r:id="rId121"/>
    <hyperlink ref="BS62" r:id="rId122"/>
    <hyperlink ref="Q63" r:id="rId123"/>
    <hyperlink ref="BS63" r:id="rId124"/>
    <hyperlink ref="Q64" r:id="rId125"/>
    <hyperlink ref="BS64" r:id="rId126"/>
    <hyperlink ref="Q65" r:id="rId127"/>
    <hyperlink ref="BS65" r:id="rId128"/>
    <hyperlink ref="Q66" r:id="rId129"/>
    <hyperlink ref="BS66" r:id="rId130"/>
    <hyperlink ref="Q67" r:id="rId131"/>
    <hyperlink ref="BS67" r:id="rId132"/>
    <hyperlink ref="Q68" r:id="rId133"/>
    <hyperlink ref="BS68" r:id="rId134"/>
    <hyperlink ref="Q69" r:id="rId135"/>
    <hyperlink ref="BS69" r:id="rId136"/>
    <hyperlink ref="Q70" r:id="rId137"/>
    <hyperlink ref="BS70" r:id="rId138"/>
    <hyperlink ref="Q71" r:id="rId139"/>
    <hyperlink ref="BS71" r:id="rId140"/>
    <hyperlink ref="Q72" r:id="rId141"/>
    <hyperlink ref="BS72" r:id="rId142"/>
    <hyperlink ref="Q73" r:id="rId143"/>
    <hyperlink ref="BS73" r:id="rId144"/>
    <hyperlink ref="Q74" r:id="rId145"/>
    <hyperlink ref="BS74" r:id="rId146"/>
    <hyperlink ref="Q75" r:id="rId147"/>
    <hyperlink ref="BS75" r:id="rId148"/>
    <hyperlink ref="Q76" r:id="rId149"/>
    <hyperlink ref="BS76" r:id="rId150"/>
    <hyperlink ref="Q77" r:id="rId151"/>
    <hyperlink ref="BS77" r:id="rId152"/>
    <hyperlink ref="Q78" r:id="rId153"/>
    <hyperlink ref="BS78" r:id="rId154"/>
    <hyperlink ref="Q79" r:id="rId155"/>
    <hyperlink ref="BS79" r:id="rId156"/>
    <hyperlink ref="Q80" r:id="rId157"/>
    <hyperlink ref="BS80" r:id="rId158"/>
    <hyperlink ref="Q81" r:id="rId159"/>
    <hyperlink ref="BS81" r:id="rId160"/>
    <hyperlink ref="Q82" r:id="rId161"/>
    <hyperlink ref="BS82" r:id="rId162"/>
    <hyperlink ref="Q83" r:id="rId163"/>
    <hyperlink ref="BS83" r:id="rId164"/>
    <hyperlink ref="Q84" r:id="rId165"/>
    <hyperlink ref="BS84" r:id="rId166"/>
    <hyperlink ref="Q85" r:id="rId167"/>
    <hyperlink ref="BS85" r:id="rId168"/>
    <hyperlink ref="Q86" r:id="rId169"/>
    <hyperlink ref="BS86" r:id="rId170"/>
    <hyperlink ref="Q87" r:id="rId171"/>
    <hyperlink ref="BS87" r:id="rId172"/>
    <hyperlink ref="Q88" r:id="rId173"/>
    <hyperlink ref="BS88" r:id="rId174"/>
    <hyperlink ref="Q89" r:id="rId175"/>
    <hyperlink ref="BS89" r:id="rId176"/>
    <hyperlink ref="Q90" r:id="rId177"/>
    <hyperlink ref="BS90" r:id="rId178"/>
    <hyperlink ref="Q91" r:id="rId179"/>
    <hyperlink ref="BS91" r:id="rId180"/>
    <hyperlink ref="Q92" r:id="rId181"/>
    <hyperlink ref="BS92" r:id="rId182"/>
    <hyperlink ref="Q93" r:id="rId183"/>
    <hyperlink ref="BS93" r:id="rId184"/>
    <hyperlink ref="Q94" r:id="rId185"/>
    <hyperlink ref="BS94" r:id="rId186"/>
    <hyperlink ref="Q95" r:id="rId187"/>
    <hyperlink ref="BS95" r:id="rId188"/>
    <hyperlink ref="Q96" r:id="rId189"/>
    <hyperlink ref="BS96" r:id="rId190"/>
    <hyperlink ref="Q97" r:id="rId191"/>
    <hyperlink ref="BS97" r:id="rId192"/>
    <hyperlink ref="Q98" r:id="rId193"/>
    <hyperlink ref="BS98" r:id="rId194"/>
    <hyperlink ref="Q99" r:id="rId195"/>
    <hyperlink ref="BS99" r:id="rId196"/>
    <hyperlink ref="Q100" r:id="rId197"/>
    <hyperlink ref="BS100" r:id="rId198"/>
    <hyperlink ref="Q101" r:id="rId199"/>
    <hyperlink ref="BS101" r:id="rId200"/>
    <hyperlink ref="Q102" r:id="rId201"/>
    <hyperlink ref="BS102" r:id="rId202"/>
    <hyperlink ref="Q103" r:id="rId203"/>
    <hyperlink ref="BS103" r:id="rId204"/>
    <hyperlink ref="Q104" r:id="rId205"/>
    <hyperlink ref="BS104" r:id="rId206"/>
    <hyperlink ref="Q105" r:id="rId207"/>
    <hyperlink ref="BS105" r:id="rId208"/>
    <hyperlink ref="Q106" r:id="rId209"/>
    <hyperlink ref="BS106" r:id="rId210"/>
    <hyperlink ref="Q107" r:id="rId211"/>
    <hyperlink ref="BS107" r:id="rId212"/>
    <hyperlink ref="Q108" r:id="rId213"/>
    <hyperlink ref="BS108" r:id="rId214"/>
    <hyperlink ref="Q109" r:id="rId215"/>
    <hyperlink ref="BS109" r:id="rId216"/>
    <hyperlink ref="Q110" r:id="rId217"/>
    <hyperlink ref="BS110" r:id="rId218"/>
    <hyperlink ref="Q111" r:id="rId219"/>
    <hyperlink ref="BS111" r:id="rId220"/>
    <hyperlink ref="Q112" r:id="rId221"/>
    <hyperlink ref="BS112" r:id="rId222"/>
    <hyperlink ref="Q113" r:id="rId223"/>
    <hyperlink ref="BS113" r:id="rId224"/>
    <hyperlink ref="Q114" r:id="rId225"/>
    <hyperlink ref="BS114" r:id="rId226"/>
    <hyperlink ref="Q115" r:id="rId227"/>
    <hyperlink ref="BS115" r:id="rId228"/>
    <hyperlink ref="Q116" r:id="rId229"/>
    <hyperlink ref="BS116" r:id="rId230"/>
    <hyperlink ref="Q117" r:id="rId231"/>
    <hyperlink ref="BS117" r:id="rId232"/>
    <hyperlink ref="D3" r:id="rId233"/>
    <hyperlink ref="D4" r:id="rId234"/>
    <hyperlink ref="D6" r:id="rId235"/>
    <hyperlink ref="D7" r:id="rId236" display="http://www.ebay.in/itm/Micromax-Canvas-Spark-3-Q385-Grey-with-manufacturer-warranty-/252365340923?hash=item3ac22580fb:g:KaoAAOSwkEVXG2qR"/>
    <hyperlink ref="D8" r:id="rId237" display="http://www.amazon.in/Vivo-Y11-White/dp/B017NW55X4/ref=sr_1_1?ie=UTF8&amp;qid=1464443136&amp;sr=8-1&amp;keywords=Vivo+Y11"/>
    <hyperlink ref="D10" r:id="rId238"/>
    <hyperlink ref="D16" r:id="rId239" display="http://www.amazon.in/Coolpad-Note-Lite-Champagne-White/dp/B019Z8SGW6/?_encoding=UTF8&amp;camp=3626&amp;creative=24790&amp;linkCode=ur2&amp;tag=www91mobilesdtbx-21&amp;ascsubtag=574164238|detail-box|27397|553|G!-T!1464087872"/>
    <hyperlink ref="D26" r:id="rId240" display="http://www.flipkart.com/lenovo-vibe-k5-plus/p/itmegthqujkrnz3s?pid=MOBEFSHZDRYZPDCH&amp;al=9HG0bUCOkGP2tsuzcJ0AocldugMWZuE7Qdj0IGOOVqt%2Br%2BAmI3nH3ZoJDOj8D5E20MPA98UOAUs%3D&amp;ref=L%3A6819692410140052875&amp;srno=p_1&amp;otracker=from-search"/>
    <hyperlink ref="D27" r:id="rId241" display="http://www.amazon.in/Samsung-Galaxy-Grand-Prime-SM-G531F/dp/B012NSGMU8/ref=sr_1_1?ie=UTF8&amp;qid=1464111996&amp;sr=8-1&amp;keywords=Samsung+Galaxy+Grand+Prime+4G"/>
    <hyperlink ref="D30" r:id="rId242" display="http://www.amazon.in/Coolpad-Note-3-Plus-Champagne-White/dp/B01DDP7V7S/?_encoding=UTF8&amp;camp=3626&amp;creative=24790&amp;linkCode=ur2&amp;tag=www91mobilesdtbx-21&amp;ascsubtag=574164238|detail-box|28198|553|G!-T!1464088800"/>
    <hyperlink ref="D32" r:id="rId243" display="http://www.ebay.in/itm/121842547642?aff_source=Sok-Goog"/>
    <hyperlink ref="D36" r:id="rId244" display="http://www.amazon.in/Xiaomi-Redmi-Note-Gold-32GB/dp/B01C2T6IDY/ref=sr_1_4?s=electronics&amp;ie=UTF8&amp;qid=1464089075&amp;sr=1-4&amp;keywords=Redmi+Note+3+32GB"/>
    <hyperlink ref="D37" r:id="rId245" display="http://www.amazon.in/Xiaomi-Redmi-Note-Gold-16GB/dp/B01C2T6I6G/ref=sr_1_4?s=electronics&amp;ie=UTF8&amp;qid=1464088318&amp;sr=1-4&amp;keywords=redmi+note+3+16gb"/>
    <hyperlink ref="D47" r:id="rId246" display="http://www.flipkart.com/lava-v5/p/itmefhw6esctesmu?pid=MOBEFHW6M29KZGZY&amp;al=%2Fd23Zv4hYLl6uGLXEuBRN8ldugMWZuE7Qdj0IGOOVqukfNgJQESZNJl7zd5IWLMaVA0o2HeFo3Q%3D&amp;ref=L%3A299942249422733385&amp;srno=p_1&amp;otracker=from-search"/>
    <hyperlink ref="D49" r:id="rId247" display="http://www.amazon.in/Lenovo-Vibe-K4-Note-Black/dp/B01A11D2U2/?_encoding=UTF8&amp;camp=3626&amp;creative=24790&amp;linkCode=ur2&amp;tag=www91mobilesdtbx-21&amp;ascsubtag=813383631|detail-box|27249|553|G!-T!1464088217"/>
    <hyperlink ref="D52" r:id="rId248" display="http://www.amazon.in/HTC-Desire-626-Blue-Lagoon/dp/B01BNMRU2Y/ref=sr_1_1?ie=UTF8&amp;qid=1464089461&amp;sr=8-1&amp;keywords=HTC+Mobiles+Desire+626"/>
    <hyperlink ref="D56" r:id="rId249" display="http://www.flipkart.com/samsung-galaxy-j5-6-new-2016-edition/p/itmegmrnzqjcpfg9?pid=MOBEG4XWHJDWMQDF&amp;affid=sales91mob&amp;affExtParam1=DTBX&amp;affExtParam2=813383631!detail-box!27946!553!G!-T!1464088900"/>
    <hyperlink ref="D60" r:id="rId250" display="http://www.amazon.in/HTC-Desire-820G-Plus-Milkyway/dp/B0122X10WE/ref=sr_1_1?ie=UTF8&amp;qid=1464112200&amp;sr=8-1&amp;keywords=HTC+Mobiles+Desire+820G+Plus+Dual+SIM"/>
    <hyperlink ref="D61" r:id="rId251"/>
    <hyperlink ref="D62" r:id="rId252"/>
    <hyperlink ref="D63" r:id="rId253" display="http://www.amazon.in/OnePlus-E1003-X-Onyx-16GB/dp/B016UPKCGU/ref=sr_1_5?s=electronics&amp;ie=UTF8&amp;qid=1464088708&amp;sr=1-5&amp;keywords=One+plus+two"/>
    <hyperlink ref="D65" r:id="rId254" display="http://www.flipkart.com/moto-x-2nd-generation/p/itme7yb9cj9ghfvg?pid=MOBDZ3FVVZT38WQH&amp;&amp;storageSelected=true&amp;otracker=pp_mobile_storage"/>
    <hyperlink ref="D66" r:id="rId255" display="http://www.amazon.in/OPPO-Digital-F1-Oppo-Golden/dp/B01BD8G3W6/?_encoding=UTF8&amp;camp=3626&amp;creative=24790&amp;linkCode=ur2&amp;tag=www91mobilesdtbx-21&amp;ascsubtag=813383631|detail-box|27349|553|G!-T!1464088621"/>
    <hyperlink ref="D72" r:id="rId256" display="http://www.flipkart.com/moto-x-play-with-turbo-charger/p/itmefm5hwb58t8zj?pid=MOBEFM5HRWYCHDSR&amp;al=UZg3ykjhtxmEcO%2B4HnuCCMldugMWZuE7Qdj0IGOOVquFE1d6fVf%2BAaWZzTK09ZvTx7mE7NuB5Ic%3D&amp;ref=L%3A-5195171229402380437&amp;srno=p_1&amp;otracker=from-search"/>
    <hyperlink ref="D73" r:id="rId257"/>
    <hyperlink ref="D82" r:id="rId258" display="http://www.flipkart.com/sony-xperia-c5-ultra-dual/p/itmean22k78dfeps?pid=MOBEAN22VJAGTSZW&amp;affid=marketing40"/>
    <hyperlink ref="D85" r:id="rId259" display="http://www.amazon.in/dp/product/B01DAECA9Q?tag=buysmaartcom-21"/>
    <hyperlink ref="D13" r:id="rId260"/>
    <hyperlink ref="D11" r:id="rId261" display="http://www.amazon.in/Micromax-Canvas-Juice-AQ5001-Silver/dp/B00UTKPKHY/ref=sr_1_1?ie=UTF8&amp;qid=1464118480&amp;sr=8-1&amp;keywords=Micromax+Canvas+Juice+2+AQ50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Kumar</dc:creator>
  <cp:lastModifiedBy>Tarun Kumar</cp:lastModifiedBy>
  <dcterms:created xsi:type="dcterms:W3CDTF">2016-06-21T10:45:34Z</dcterms:created>
  <dcterms:modified xsi:type="dcterms:W3CDTF">2016-06-23T17:23:35Z</dcterms:modified>
</cp:coreProperties>
</file>