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Code\Arfaa Appi\time-from-spreadsheet\backend\"/>
    </mc:Choice>
  </mc:AlternateContent>
  <xr:revisionPtr revIDLastSave="0" documentId="13_ncr:1_{F96B03C2-6794-4F98-9BD4-AB1AE78EF5C9}" xr6:coauthVersionLast="36" xr6:coauthVersionMax="47" xr10:uidLastSave="{00000000-0000-0000-0000-000000000000}"/>
  <bookViews>
    <workbookView xWindow="0" yWindow="0" windowWidth="28800" windowHeight="12105" xr2:uid="{54A8708B-BCF7-47C5-B517-3AEF63C85F0C}"/>
  </bookViews>
  <sheets>
    <sheet name="Calc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2" l="1"/>
  <c r="F7" i="2"/>
  <c r="H5" i="2"/>
  <c r="F6" i="2"/>
  <c r="H12" i="2" l="1"/>
  <c r="K8" i="2"/>
  <c r="K9" i="2" s="1"/>
  <c r="H14" i="2" l="1"/>
  <c r="I14" i="2" s="1"/>
  <c r="B4" i="2"/>
  <c r="H18" i="2"/>
  <c r="H22" i="2" s="1"/>
  <c r="D5" i="2"/>
  <c r="D6" i="2" s="1"/>
  <c r="F3" i="2"/>
  <c r="F4" i="2" s="1"/>
  <c r="B5" i="2" s="1"/>
  <c r="I5" i="2" l="1"/>
  <c r="H6" i="2"/>
  <c r="B6" i="2"/>
</calcChain>
</file>

<file path=xl/sharedStrings.xml><?xml version="1.0" encoding="utf-8"?>
<sst xmlns="http://schemas.openxmlformats.org/spreadsheetml/2006/main" count="45" uniqueCount="42">
  <si>
    <t>HS</t>
  </si>
  <si>
    <t>NS</t>
  </si>
  <si>
    <t>Assigned By</t>
  </si>
  <si>
    <t>Finish (Nights)</t>
  </si>
  <si>
    <t>Last Wave</t>
  </si>
  <si>
    <t>Volume Left</t>
  </si>
  <si>
    <t>Time</t>
  </si>
  <si>
    <t>Sort Time</t>
  </si>
  <si>
    <t>Rate Required</t>
  </si>
  <si>
    <t>Clear down Time</t>
  </si>
  <si>
    <t>Break</t>
  </si>
  <si>
    <t>Staging Start</t>
  </si>
  <si>
    <t>HS count</t>
  </si>
  <si>
    <t>NS count</t>
  </si>
  <si>
    <t>Total</t>
  </si>
  <si>
    <t>Sortation Calculator</t>
  </si>
  <si>
    <t>Pick Calculator</t>
  </si>
  <si>
    <t>Times</t>
  </si>
  <si>
    <t>Headcount (Pickers)</t>
  </si>
  <si>
    <t>Need To Assign By</t>
  </si>
  <si>
    <t>VTO</t>
  </si>
  <si>
    <t>VET</t>
  </si>
  <si>
    <t>SA</t>
  </si>
  <si>
    <t>Picks</t>
  </si>
  <si>
    <t>Total Picks</t>
  </si>
  <si>
    <t>Picklists</t>
  </si>
  <si>
    <t>Pick Time (Picks)</t>
  </si>
  <si>
    <t>Finish Time</t>
  </si>
  <si>
    <t>NS Picks (Picks)</t>
  </si>
  <si>
    <t>HS Picks (Picks)</t>
  </si>
  <si>
    <t>Picklist left</t>
  </si>
  <si>
    <t>SA count</t>
  </si>
  <si>
    <t>Pick time</t>
  </si>
  <si>
    <t>Picks left each</t>
  </si>
  <si>
    <t>Assigned by</t>
  </si>
  <si>
    <t>Mid-shift Assigned by calc</t>
  </si>
  <si>
    <t>Planned Assign</t>
  </si>
  <si>
    <t>Pick Time</t>
  </si>
  <si>
    <t>Picks Left</t>
  </si>
  <si>
    <t>SA needed</t>
  </si>
  <si>
    <t>SA Required</t>
  </si>
  <si>
    <t>HS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</si>
</sst>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3" borderId="4" xfId="0" applyNumberFormat="1" applyFill="1" applyBorder="1"/>
    <xf numFmtId="164" fontId="0" fillId="0" borderId="4" xfId="0" applyNumberFormat="1" applyBorder="1"/>
    <xf numFmtId="1" fontId="0" fillId="0" borderId="6" xfId="0" applyNumberFormat="1" applyBorder="1"/>
    <xf numFmtId="0" fontId="0" fillId="3" borderId="4" xfId="0" applyFill="1" applyBorder="1"/>
    <xf numFmtId="0" fontId="0" fillId="0" borderId="4" xfId="0" applyBorder="1"/>
    <xf numFmtId="1" fontId="0" fillId="0" borderId="4" xfId="0" applyNumberFormat="1" applyBorder="1"/>
    <xf numFmtId="0" fontId="0" fillId="4" borderId="3" xfId="0" applyFill="1" applyBorder="1"/>
    <xf numFmtId="0" fontId="0" fillId="4" borderId="5" xfId="0" applyFill="1" applyBorder="1"/>
    <xf numFmtId="0" fontId="0" fillId="3" borderId="6" xfId="0" applyFill="1" applyBorder="1"/>
    <xf numFmtId="21" fontId="0" fillId="3" borderId="4" xfId="0" applyNumberFormat="1" applyFill="1" applyBorder="1"/>
    <xf numFmtId="1" fontId="0" fillId="0" borderId="8" xfId="0" applyNumberFormat="1" applyBorder="1"/>
    <xf numFmtId="164" fontId="0" fillId="0" borderId="8" xfId="0" applyNumberFormat="1" applyBorder="1"/>
    <xf numFmtId="164" fontId="0" fillId="0" borderId="10" xfId="0" applyNumberFormat="1" applyBorder="1"/>
    <xf numFmtId="0" fontId="0" fillId="4" borderId="7" xfId="0" applyFill="1" applyBorder="1"/>
    <xf numFmtId="0" fontId="0" fillId="3" borderId="8" xfId="0" applyFill="1" applyBorder="1"/>
    <xf numFmtId="164" fontId="0" fillId="3" borderId="8" xfId="0" applyNumberFormat="1" applyFill="1" applyBorder="1"/>
    <xf numFmtId="0" fontId="1" fillId="4" borderId="9" xfId="0" applyFont="1" applyFill="1" applyBorder="1"/>
    <xf numFmtId="164" fontId="0" fillId="0" borderId="0" xfId="0" applyNumberFormat="1" applyBorder="1" applyAlignment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1" fillId="0" borderId="0" xfId="0" applyFont="1" applyFill="1" applyBorder="1" applyAlignment="1">
      <alignment vertical="center"/>
    </xf>
    <xf numFmtId="164" fontId="0" fillId="0" borderId="0" xfId="0" applyNumberFormat="1" applyFill="1" applyBorder="1" applyAlignment="1"/>
    <xf numFmtId="164" fontId="1" fillId="0" borderId="0" xfId="0" applyNumberFormat="1" applyFont="1" applyFill="1" applyBorder="1" applyAlignment="1">
      <alignment vertical="center"/>
    </xf>
    <xf numFmtId="0" fontId="1" fillId="4" borderId="5" xfId="0" applyFont="1" applyFill="1" applyBorder="1"/>
    <xf numFmtId="0" fontId="0" fillId="0" borderId="6" xfId="0" applyBorder="1"/>
    <xf numFmtId="0" fontId="1" fillId="4" borderId="3" xfId="0" applyFont="1" applyFill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1" fontId="1" fillId="0" borderId="6" xfId="0" applyNumberFormat="1" applyFont="1" applyBorder="1" applyAlignment="1">
      <alignment vertical="center"/>
    </xf>
    <xf numFmtId="164" fontId="0" fillId="3" borderId="14" xfId="0" applyNumberFormat="1" applyFill="1" applyBorder="1"/>
    <xf numFmtId="164" fontId="0" fillId="0" borderId="14" xfId="0" applyNumberFormat="1" applyBorder="1"/>
    <xf numFmtId="164" fontId="0" fillId="0" borderId="15" xfId="0" applyNumberForma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647F6-78BC-46CA-BC0E-C5D1AAB87BB9}">
  <sheetPr codeName="Sheet1"/>
  <dimension ref="A1:K22"/>
  <sheetViews>
    <sheetView tabSelected="1" zoomScale="115" zoomScaleNormal="115" workbookViewId="0">
      <selection activeCell="E12" sqref="E12"/>
    </sheetView>
  </sheetViews>
  <sheetFormatPr defaultRowHeight="15" x14ac:dyDescent="0.25"/>
  <cols>
    <col min="1" max="1" width="16" bestFit="1" customWidth="1"/>
    <col min="2" max="2" width="5.5703125" bestFit="1" customWidth="1"/>
    <col min="3" max="3" width="16.85546875" bestFit="1" customWidth="1"/>
    <col min="4" max="4" width="13.85546875" customWidth="1"/>
    <col min="5" max="5" width="16.85546875" bestFit="1" customWidth="1"/>
    <col min="6" max="6" width="21.28515625" customWidth="1"/>
    <col min="7" max="7" width="15.42578125" bestFit="1" customWidth="1"/>
    <col min="8" max="8" width="16.5703125" customWidth="1"/>
    <col min="9" max="9" width="18.5703125" customWidth="1"/>
    <col min="10" max="10" width="10" bestFit="1" customWidth="1"/>
    <col min="11" max="11" width="8.140625" bestFit="1" customWidth="1"/>
    <col min="12" max="12" width="9.42578125" bestFit="1" customWidth="1"/>
    <col min="14" max="14" width="13.42578125" bestFit="1" customWidth="1"/>
    <col min="15" max="15" width="8.140625" bestFit="1" customWidth="1"/>
  </cols>
  <sheetData>
    <row r="1" spans="1:11" x14ac:dyDescent="0.25">
      <c r="A1" s="36" t="s">
        <v>18</v>
      </c>
      <c r="B1" s="37"/>
      <c r="C1" s="36" t="s">
        <v>15</v>
      </c>
      <c r="D1" s="37"/>
      <c r="E1" s="36" t="s">
        <v>17</v>
      </c>
      <c r="F1" s="38"/>
      <c r="G1" s="36" t="s">
        <v>16</v>
      </c>
      <c r="H1" s="37"/>
      <c r="J1" s="36" t="s">
        <v>20</v>
      </c>
      <c r="K1" s="37"/>
    </row>
    <row r="2" spans="1:11" x14ac:dyDescent="0.25">
      <c r="A2" s="7" t="s">
        <v>13</v>
      </c>
      <c r="B2" s="4">
        <v>56</v>
      </c>
      <c r="C2" s="7" t="s">
        <v>5</v>
      </c>
      <c r="D2" s="4">
        <v>22000</v>
      </c>
      <c r="E2" s="7" t="s">
        <v>9</v>
      </c>
      <c r="F2" s="31">
        <v>6.9444444444444441E-3</v>
      </c>
      <c r="G2" s="7" t="s">
        <v>25</v>
      </c>
      <c r="H2" s="4">
        <v>742</v>
      </c>
      <c r="J2" s="7" t="s">
        <v>1</v>
      </c>
      <c r="K2" s="4"/>
    </row>
    <row r="3" spans="1:11" ht="15.75" thickBot="1" x14ac:dyDescent="0.3">
      <c r="A3" s="7" t="s">
        <v>12</v>
      </c>
      <c r="B3" s="4">
        <v>34</v>
      </c>
      <c r="C3" s="7" t="s">
        <v>6</v>
      </c>
      <c r="D3" s="1">
        <v>0.2638888888888889</v>
      </c>
      <c r="E3" s="7" t="s">
        <v>10</v>
      </c>
      <c r="F3" s="32">
        <f>D4+F2</f>
        <v>0.37847222222222221</v>
      </c>
      <c r="G3" s="7" t="s">
        <v>3</v>
      </c>
      <c r="H3" s="1">
        <v>0.4201388888888889</v>
      </c>
      <c r="J3" s="8" t="s">
        <v>0</v>
      </c>
      <c r="K3" s="9"/>
    </row>
    <row r="4" spans="1:11" ht="15.75" thickBot="1" x14ac:dyDescent="0.3">
      <c r="A4" s="7" t="s">
        <v>14</v>
      </c>
      <c r="B4" s="5">
        <f>(B2-K2)+(B3-K3)</f>
        <v>90</v>
      </c>
      <c r="C4" s="7" t="s">
        <v>27</v>
      </c>
      <c r="D4" s="1">
        <v>0.37152777777777779</v>
      </c>
      <c r="E4" s="7" t="s">
        <v>11</v>
      </c>
      <c r="F4" s="32">
        <f>F3+0.02083</f>
        <v>0.39930222222222223</v>
      </c>
      <c r="G4" s="7" t="s">
        <v>26</v>
      </c>
      <c r="H4" s="1">
        <v>6.7708333333333336E-3</v>
      </c>
    </row>
    <row r="5" spans="1:11" x14ac:dyDescent="0.25">
      <c r="A5" s="7" t="s">
        <v>28</v>
      </c>
      <c r="B5" s="6">
        <f>(H3-F4)/H4</f>
        <v>3.0774153846153851</v>
      </c>
      <c r="C5" s="7" t="s">
        <v>7</v>
      </c>
      <c r="D5" s="2">
        <f>D4-D3</f>
        <v>0.1076388888888889</v>
      </c>
      <c r="E5" s="7" t="s">
        <v>4</v>
      </c>
      <c r="F5" s="31">
        <v>0.51041666666666663</v>
      </c>
      <c r="G5" s="28" t="s">
        <v>2</v>
      </c>
      <c r="H5" s="29">
        <f>((((H2-K9)-(B5*B4))/(B3-K3))*H4)+H3</f>
        <v>0.51029550653594768</v>
      </c>
      <c r="I5" s="35" t="str">
        <f>TEXT(H5, "hh:mm:ss AM/PM")</f>
        <v>12:14:50 pm</v>
      </c>
      <c r="J5" s="36" t="s">
        <v>21</v>
      </c>
      <c r="K5" s="37"/>
    </row>
    <row r="6" spans="1:11" ht="15.75" thickBot="1" x14ac:dyDescent="0.3">
      <c r="A6" s="8" t="s">
        <v>29</v>
      </c>
      <c r="B6" s="3">
        <f>(((H2-K9)-(B5*B4))/B3)+B5</f>
        <v>16.392854298642533</v>
      </c>
      <c r="C6" s="8" t="s">
        <v>8</v>
      </c>
      <c r="D6" s="3">
        <f>D2/(D5*24)</f>
        <v>8516.1290322580644</v>
      </c>
      <c r="E6" s="8" t="s">
        <v>19</v>
      </c>
      <c r="F6" s="33">
        <f>F5-(H4/2)</f>
        <v>0.50703124999999993</v>
      </c>
      <c r="G6" s="26" t="s">
        <v>41</v>
      </c>
      <c r="H6" s="30">
        <f>ROUNDUP((H4*((H2-K9)-((B2-K2)*B5)))/(F6-F4),0)</f>
        <v>36</v>
      </c>
      <c r="J6" s="7" t="s">
        <v>22</v>
      </c>
      <c r="K6" s="4">
        <v>2</v>
      </c>
    </row>
    <row r="7" spans="1:11" ht="15.75" thickBot="1" x14ac:dyDescent="0.3">
      <c r="F7" s="41" t="str">
        <f>TEXT(F6, "hh:mm:ss AM/PM")</f>
        <v>12:10:07 pm</v>
      </c>
      <c r="J7" s="7" t="s">
        <v>6</v>
      </c>
      <c r="K7" s="10">
        <v>4.1666666666666664E-2</v>
      </c>
    </row>
    <row r="8" spans="1:11" ht="15.75" thickTop="1" x14ac:dyDescent="0.25">
      <c r="A8" s="20"/>
      <c r="C8" s="24"/>
      <c r="D8" s="24"/>
      <c r="E8" s="18"/>
      <c r="F8" s="18"/>
      <c r="G8" s="39" t="s">
        <v>35</v>
      </c>
      <c r="H8" s="40"/>
      <c r="J8" s="7" t="s">
        <v>23</v>
      </c>
      <c r="K8" s="6">
        <f>K7/H4</f>
        <v>6.1538461538461533</v>
      </c>
    </row>
    <row r="9" spans="1:11" ht="15.75" thickBot="1" x14ac:dyDescent="0.3">
      <c r="A9" s="20"/>
      <c r="C9" s="20"/>
      <c r="D9" s="20"/>
      <c r="E9" s="19"/>
      <c r="F9" s="19"/>
      <c r="G9" s="14" t="s">
        <v>30</v>
      </c>
      <c r="H9" s="15">
        <v>445</v>
      </c>
      <c r="J9" s="8" t="s">
        <v>24</v>
      </c>
      <c r="K9" s="3">
        <f>K8*K6</f>
        <v>12.307692307692307</v>
      </c>
    </row>
    <row r="10" spans="1:11" x14ac:dyDescent="0.25">
      <c r="A10" s="20"/>
      <c r="B10" s="22"/>
      <c r="D10" s="21"/>
      <c r="E10" s="19"/>
      <c r="F10" s="19"/>
      <c r="G10" s="14" t="s">
        <v>31</v>
      </c>
      <c r="H10" s="15">
        <v>37</v>
      </c>
    </row>
    <row r="11" spans="1:11" x14ac:dyDescent="0.25">
      <c r="A11" s="20"/>
      <c r="B11" s="22"/>
      <c r="D11" s="21"/>
      <c r="E11" s="19"/>
      <c r="F11" s="19"/>
      <c r="G11" s="14" t="s">
        <v>32</v>
      </c>
      <c r="H11" s="16">
        <v>7.2916666666666668E-3</v>
      </c>
    </row>
    <row r="12" spans="1:11" x14ac:dyDescent="0.25">
      <c r="A12" s="20"/>
      <c r="B12" s="20"/>
      <c r="C12" s="23"/>
      <c r="D12" s="25"/>
      <c r="E12" s="19"/>
      <c r="F12" s="19"/>
      <c r="G12" s="14" t="s">
        <v>33</v>
      </c>
      <c r="H12" s="11">
        <f>H9/H10</f>
        <v>12.027027027027026</v>
      </c>
    </row>
    <row r="13" spans="1:11" x14ac:dyDescent="0.25">
      <c r="A13" s="24"/>
      <c r="B13" s="24"/>
      <c r="C13" s="23"/>
      <c r="D13" s="25"/>
      <c r="E13" s="19"/>
      <c r="F13" s="19"/>
      <c r="G13" s="14" t="s">
        <v>6</v>
      </c>
      <c r="H13" s="12">
        <f ca="1">NOW()</f>
        <v>45831.865648148145</v>
      </c>
    </row>
    <row r="14" spans="1:11" ht="15.75" customHeight="1" thickBot="1" x14ac:dyDescent="0.3">
      <c r="A14" s="20"/>
      <c r="B14" s="20"/>
      <c r="C14" s="20"/>
      <c r="D14" s="20"/>
      <c r="G14" s="17" t="s">
        <v>34</v>
      </c>
      <c r="H14" s="13">
        <f ca="1">H13+(H11*H12)</f>
        <v>45831.953345220216</v>
      </c>
      <c r="I14" s="34" t="str">
        <f ca="1">TEXT(H14, "hh:mm:ss AM/PM")</f>
        <v>10:52:49 pm</v>
      </c>
    </row>
    <row r="15" spans="1:11" ht="15.75" thickTop="1" x14ac:dyDescent="0.25">
      <c r="A15" s="20"/>
      <c r="B15" s="22"/>
      <c r="C15" s="24"/>
      <c r="D15" s="24"/>
    </row>
    <row r="16" spans="1:11" ht="15.75" thickBot="1" x14ac:dyDescent="0.3">
      <c r="A16" s="23"/>
      <c r="B16" s="23"/>
      <c r="C16" s="20"/>
      <c r="D16" s="20"/>
    </row>
    <row r="17" spans="3:8" x14ac:dyDescent="0.25">
      <c r="C17" s="20"/>
      <c r="D17" s="21"/>
      <c r="G17" s="36" t="s">
        <v>40</v>
      </c>
      <c r="H17" s="37"/>
    </row>
    <row r="18" spans="3:8" x14ac:dyDescent="0.25">
      <c r="C18" s="24"/>
      <c r="D18" s="24"/>
      <c r="G18" s="7" t="s">
        <v>36</v>
      </c>
      <c r="H18" s="2">
        <f>F6</f>
        <v>0.50703124999999993</v>
      </c>
    </row>
    <row r="19" spans="3:8" x14ac:dyDescent="0.25">
      <c r="G19" s="7" t="s">
        <v>37</v>
      </c>
      <c r="H19" s="10">
        <v>6.9444444444444441E-3</v>
      </c>
    </row>
    <row r="20" spans="3:8" x14ac:dyDescent="0.25">
      <c r="G20" s="7" t="s">
        <v>38</v>
      </c>
      <c r="H20" s="4">
        <v>216</v>
      </c>
    </row>
    <row r="21" spans="3:8" x14ac:dyDescent="0.25">
      <c r="G21" s="7" t="s">
        <v>6</v>
      </c>
      <c r="H21" s="1">
        <v>0.46875</v>
      </c>
    </row>
    <row r="22" spans="3:8" ht="15.75" thickBot="1" x14ac:dyDescent="0.3">
      <c r="G22" s="26" t="s">
        <v>39</v>
      </c>
      <c r="H22" s="27">
        <f>ROUNDUP((H19*H20)/(H18-H21),0)</f>
        <v>40</v>
      </c>
    </row>
  </sheetData>
  <mergeCells count="8">
    <mergeCell ref="G17:H17"/>
    <mergeCell ref="J5:K5"/>
    <mergeCell ref="J1:K1"/>
    <mergeCell ref="A1:B1"/>
    <mergeCell ref="C1:D1"/>
    <mergeCell ref="E1:F1"/>
    <mergeCell ref="G1:H1"/>
    <mergeCell ref="G8:H8"/>
  </mergeCells>
  <conditionalFormatting sqref="H5">
    <cfRule type="cellIs" dxfId="3" priority="14" operator="equal">
      <formula>$F$6</formula>
    </cfRule>
    <cfRule type="cellIs" dxfId="2" priority="15" operator="lessThan">
      <formula>$F$6</formula>
    </cfRule>
    <cfRule type="cellIs" dxfId="1" priority="16" operator="greaterThan">
      <formula>$F$6</formula>
    </cfRule>
  </conditionalFormatting>
  <conditionalFormatting sqref="H6">
    <cfRule type="cellIs" dxfId="0" priority="1" operator="lessThan">
      <formula>$B$3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curley, Lloyd</dc:creator>
  <cp:lastModifiedBy>Hamid Mustafa</cp:lastModifiedBy>
  <dcterms:created xsi:type="dcterms:W3CDTF">2022-02-10T10:42:48Z</dcterms:created>
  <dcterms:modified xsi:type="dcterms:W3CDTF">2025-06-23T16:13:24Z</dcterms:modified>
</cp:coreProperties>
</file>