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ST University\2nd Semester\Big Data Analytics\Assignment\"/>
    </mc:Choice>
  </mc:AlternateContent>
  <xr:revisionPtr revIDLastSave="0" documentId="13_ncr:1_{85B00951-F217-4003-A83E-64A3255FD803}" xr6:coauthVersionLast="36" xr6:coauthVersionMax="36" xr10:uidLastSave="{00000000-0000-0000-0000-000000000000}"/>
  <bookViews>
    <workbookView xWindow="0" yWindow="0" windowWidth="23040" windowHeight="9060" activeTab="2" xr2:uid="{0F6714C9-BCDE-4671-94DA-DA6A2C25007C}"/>
  </bookViews>
  <sheets>
    <sheet name="Sheet1" sheetId="1" r:id="rId1"/>
    <sheet name="Sheet2" sheetId="2" r:id="rId2"/>
    <sheet name="Sheet3" sheetId="3" r:id="rId3"/>
  </sheets>
  <definedNames>
    <definedName name="__DdeLink__1365_308803445" localSheetId="0">Sheet1!$J$6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3" l="1"/>
  <c r="G11" i="3"/>
  <c r="F11" i="3"/>
  <c r="E11" i="3"/>
  <c r="H10" i="3"/>
  <c r="G10" i="3"/>
  <c r="F10" i="3"/>
  <c r="E10" i="3"/>
  <c r="H9" i="3"/>
  <c r="G9" i="3"/>
  <c r="F9" i="3"/>
  <c r="E9" i="3"/>
  <c r="H8" i="3"/>
  <c r="G8" i="3"/>
  <c r="F8" i="3"/>
  <c r="E8" i="3"/>
  <c r="G8" i="2" l="1"/>
  <c r="J10" i="2"/>
  <c r="I10" i="2"/>
  <c r="H10" i="2"/>
  <c r="G10" i="2"/>
  <c r="F10" i="2"/>
  <c r="J9" i="2"/>
  <c r="I9" i="2"/>
  <c r="H9" i="2"/>
  <c r="G9" i="2"/>
  <c r="F9" i="2"/>
  <c r="J8" i="2"/>
  <c r="I8" i="2"/>
  <c r="I7" i="2"/>
  <c r="H8" i="2"/>
  <c r="F8" i="2"/>
  <c r="J7" i="2"/>
  <c r="H7" i="2"/>
  <c r="G7" i="2"/>
  <c r="F7" i="2"/>
  <c r="M11" i="1"/>
  <c r="I7" i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/>
  <c r="M7" i="1"/>
  <c r="L7" i="1"/>
  <c r="K7" i="1"/>
  <c r="J7" i="1"/>
</calcChain>
</file>

<file path=xl/sharedStrings.xml><?xml version="1.0" encoding="utf-8"?>
<sst xmlns="http://schemas.openxmlformats.org/spreadsheetml/2006/main" count="16" uniqueCount="9">
  <si>
    <t># of Mapper Tasks</t>
  </si>
  <si>
    <t>airline_data.csv block size variation (Mb)</t>
  </si>
  <si>
    <t>2 MB</t>
  </si>
  <si>
    <t>4 MB</t>
  </si>
  <si>
    <t>8 MB</t>
  </si>
  <si>
    <t>16 MB</t>
  </si>
  <si>
    <t>Deafult</t>
  </si>
  <si>
    <t># of Reducer Tasks</t>
  </si>
  <si>
    <t># of Reduce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</si>
</sst>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b/>
      <sz val="10"/>
      <color theme="1"/>
      <name val="Trebuchet MS"/>
      <family val="2"/>
    </font>
    <font>
      <b/>
      <sz val="10"/>
      <color rgb="FF000000"/>
      <name val="Times New Roman"/>
      <family val="1"/>
    </font>
    <font>
      <sz val="12"/>
      <color rgb="FF111111"/>
      <name val="Courier New"/>
      <family val="3"/>
    </font>
    <font>
      <sz val="9"/>
      <color rgb="FF111111"/>
      <name val="Courier New"/>
      <family val="3"/>
    </font>
    <font>
      <sz val="16"/>
      <color rgb="FF111111"/>
      <name val="Courier New"/>
      <family val="3"/>
    </font>
    <font>
      <b/>
      <sz val="9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7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2EF2-0E19-45D6-809A-83EC6520D776}">
  <dimension ref="H3:M11"/>
  <sheetViews>
    <sheetView topLeftCell="H1" zoomScale="145" zoomScaleNormal="145" workbookViewId="0">
      <selection activeCell="I15" sqref="I15"/>
    </sheetView>
  </sheetViews>
  <sheetFormatPr defaultRowHeight="14.4" x14ac:dyDescent="0.3"/>
  <cols>
    <col min="9" max="9" width="20.77734375" customWidth="1"/>
    <col min="10" max="10" width="18.77734375" customWidth="1"/>
    <col min="11" max="11" width="22.6640625" customWidth="1"/>
    <col min="12" max="12" width="30.33203125" customWidth="1"/>
    <col min="13" max="13" width="33.33203125" customWidth="1"/>
  </cols>
  <sheetData>
    <row r="3" spans="8:13" ht="15" thickBot="1" x14ac:dyDescent="0.35"/>
    <row r="4" spans="8:13" ht="15" thickBot="1" x14ac:dyDescent="0.35">
      <c r="H4" s="8" t="s">
        <v>0</v>
      </c>
      <c r="I4" s="11" t="s">
        <v>1</v>
      </c>
      <c r="J4" s="12"/>
      <c r="K4" s="12"/>
      <c r="L4" s="12"/>
      <c r="M4" s="13"/>
    </row>
    <row r="5" spans="8:13" x14ac:dyDescent="0.3">
      <c r="H5" s="9"/>
      <c r="I5" s="1" t="s">
        <v>2</v>
      </c>
      <c r="J5" s="1" t="s">
        <v>3</v>
      </c>
      <c r="K5" s="1" t="s">
        <v>4</v>
      </c>
      <c r="L5" s="1" t="s">
        <v>5</v>
      </c>
      <c r="M5" s="14" t="s">
        <v>6</v>
      </c>
    </row>
    <row r="6" spans="8:13" ht="16.2" thickBot="1" x14ac:dyDescent="0.35">
      <c r="H6" s="10"/>
      <c r="I6" s="2">
        <v>2097152</v>
      </c>
      <c r="J6" s="3">
        <v>4194304</v>
      </c>
      <c r="K6" s="4">
        <v>8388608</v>
      </c>
      <c r="L6" s="3">
        <v>16777216</v>
      </c>
      <c r="M6" s="15"/>
    </row>
    <row r="7" spans="8:13" ht="36" customHeight="1" thickBot="1" x14ac:dyDescent="0.35">
      <c r="H7" s="5">
        <v>2</v>
      </c>
      <c r="I7" s="1">
        <f>244635+7219</f>
        <v>251854</v>
      </c>
      <c r="J7" s="1">
        <f>129577+6868</f>
        <v>136445</v>
      </c>
      <c r="K7" s="1">
        <f>53490+3575</f>
        <v>57065</v>
      </c>
      <c r="L7" s="1">
        <f>12446+3619</f>
        <v>16065</v>
      </c>
      <c r="M7" s="1">
        <f>14076+3763</f>
        <v>17839</v>
      </c>
    </row>
    <row r="8" spans="8:13" ht="37.200000000000003" customHeight="1" thickBot="1" x14ac:dyDescent="0.35">
      <c r="H8" s="5">
        <v>4</v>
      </c>
      <c r="I8" s="1">
        <f>242143+7149</f>
        <v>249292</v>
      </c>
      <c r="J8" s="1">
        <f>124243+5043</f>
        <v>129286</v>
      </c>
      <c r="K8" s="1">
        <f>53373+3676</f>
        <v>57049</v>
      </c>
      <c r="L8" s="1">
        <f>12826+3658</f>
        <v>16484</v>
      </c>
      <c r="M8" s="1">
        <f>14017+3683</f>
        <v>17700</v>
      </c>
    </row>
    <row r="9" spans="8:13" ht="28.8" customHeight="1" thickBot="1" x14ac:dyDescent="0.35">
      <c r="H9" s="5">
        <v>8</v>
      </c>
      <c r="I9" s="1">
        <f>252009+7369</f>
        <v>259378</v>
      </c>
      <c r="J9" s="1">
        <f>129808+6732</f>
        <v>136540</v>
      </c>
      <c r="K9" s="1">
        <f>53149+3779</f>
        <v>56928</v>
      </c>
      <c r="L9" s="1">
        <f>12503+3668</f>
        <v>16171</v>
      </c>
      <c r="M9" s="1">
        <f>14913+3602</f>
        <v>18515</v>
      </c>
    </row>
    <row r="10" spans="8:13" ht="34.799999999999997" customHeight="1" x14ac:dyDescent="0.3">
      <c r="H10" s="5">
        <v>16</v>
      </c>
      <c r="I10" s="1">
        <f>243110+7529</f>
        <v>250639</v>
      </c>
      <c r="J10" s="1">
        <f>132724+5723</f>
        <v>138447</v>
      </c>
      <c r="K10" s="1">
        <f>55449+3728</f>
        <v>59177</v>
      </c>
      <c r="L10" s="1">
        <f>12444+3602</f>
        <v>16046</v>
      </c>
      <c r="M10" s="1">
        <f>14626+3612</f>
        <v>18238</v>
      </c>
    </row>
    <row r="11" spans="8:13" x14ac:dyDescent="0.3">
      <c r="M11" t="e">
        <f xml:space="preserve"> IF(M7:M10&lt;L7:L10,"yes","no")</f>
        <v>#VALUE!</v>
      </c>
    </row>
  </sheetData>
  <mergeCells count="3">
    <mergeCell ref="H4:H6"/>
    <mergeCell ref="I4:M4"/>
    <mergeCell ref="M5:M6"/>
  </mergeCells>
  <conditionalFormatting sqref="I7:M10">
    <cfRule type="top10" priority="1" rank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60D7E-5B98-4804-AA44-C00224AAFBCD}">
  <dimension ref="E3:J10"/>
  <sheetViews>
    <sheetView topLeftCell="C1" zoomScale="130" zoomScaleNormal="130" workbookViewId="0">
      <selection activeCell="F7" sqref="F7:J10"/>
    </sheetView>
  </sheetViews>
  <sheetFormatPr defaultRowHeight="14.4" x14ac:dyDescent="0.3"/>
  <cols>
    <col min="6" max="6" width="23.33203125" customWidth="1"/>
    <col min="7" max="7" width="26" customWidth="1"/>
    <col min="8" max="8" width="19.6640625" customWidth="1"/>
    <col min="9" max="9" width="23.33203125" customWidth="1"/>
    <col min="10" max="10" width="38.6640625" customWidth="1"/>
  </cols>
  <sheetData>
    <row r="3" spans="5:10" ht="15" thickBot="1" x14ac:dyDescent="0.35"/>
    <row r="4" spans="5:10" ht="15" thickBot="1" x14ac:dyDescent="0.35">
      <c r="E4" s="8" t="s">
        <v>7</v>
      </c>
      <c r="F4" s="11" t="s">
        <v>1</v>
      </c>
      <c r="G4" s="12"/>
      <c r="H4" s="12"/>
      <c r="I4" s="12"/>
      <c r="J4" s="13"/>
    </row>
    <row r="5" spans="5:10" x14ac:dyDescent="0.3">
      <c r="E5" s="9"/>
      <c r="F5" s="1" t="s">
        <v>2</v>
      </c>
      <c r="G5" s="1" t="s">
        <v>3</v>
      </c>
      <c r="H5" s="1" t="s">
        <v>4</v>
      </c>
      <c r="I5" s="1" t="s">
        <v>5</v>
      </c>
      <c r="J5" s="14" t="s">
        <v>6</v>
      </c>
    </row>
    <row r="6" spans="5:10" ht="21.6" thickBot="1" x14ac:dyDescent="0.35">
      <c r="E6" s="10"/>
      <c r="F6" s="7">
        <v>2097152</v>
      </c>
      <c r="G6" s="3">
        <v>4194304</v>
      </c>
      <c r="H6" s="4">
        <v>8388608</v>
      </c>
      <c r="I6" s="3">
        <v>16777216</v>
      </c>
      <c r="J6" s="15"/>
    </row>
    <row r="7" spans="5:10" ht="38.4" customHeight="1" thickBot="1" x14ac:dyDescent="0.35">
      <c r="E7" s="5">
        <v>2</v>
      </c>
      <c r="F7" s="1">
        <f>463081+51812</f>
        <v>514893</v>
      </c>
      <c r="G7" s="6">
        <f>469606+6726</f>
        <v>476332</v>
      </c>
      <c r="H7" s="1">
        <f>54638+4846</f>
        <v>59484</v>
      </c>
      <c r="I7" s="1">
        <f>12612+3684</f>
        <v>16296</v>
      </c>
      <c r="J7" s="1">
        <f>14767+3671</f>
        <v>18438</v>
      </c>
    </row>
    <row r="8" spans="5:10" ht="39" customHeight="1" thickBot="1" x14ac:dyDescent="0.35">
      <c r="E8" s="5">
        <v>4</v>
      </c>
      <c r="F8" s="1">
        <f>241685+7886</f>
        <v>249571</v>
      </c>
      <c r="G8" s="1">
        <f>126037+6090</f>
        <v>132127</v>
      </c>
      <c r="H8" s="1">
        <f>56435+3748</f>
        <v>60183</v>
      </c>
      <c r="I8" s="1">
        <f>13577+3643</f>
        <v>17220</v>
      </c>
      <c r="J8" s="1">
        <f>14419+3685</f>
        <v>18104</v>
      </c>
    </row>
    <row r="9" spans="5:10" ht="42" customHeight="1" thickBot="1" x14ac:dyDescent="0.35">
      <c r="E9" s="5">
        <v>8</v>
      </c>
      <c r="F9" s="1">
        <f>243331+7247</f>
        <v>250578</v>
      </c>
      <c r="G9" s="6">
        <f>132341+6800</f>
        <v>139141</v>
      </c>
      <c r="H9" s="1">
        <f>53775+3781</f>
        <v>57556</v>
      </c>
      <c r="I9" s="6">
        <f>12711+3611</f>
        <v>16322</v>
      </c>
      <c r="J9" s="6">
        <f>14981+3761</f>
        <v>18742</v>
      </c>
    </row>
    <row r="10" spans="5:10" ht="31.2" customHeight="1" x14ac:dyDescent="0.3">
      <c r="E10" s="5">
        <v>16</v>
      </c>
      <c r="F10" s="1">
        <f>253828+7291</f>
        <v>261119</v>
      </c>
      <c r="G10" s="6">
        <f>129645      +7228</f>
        <v>136873</v>
      </c>
      <c r="H10" s="1">
        <f>53743+3701</f>
        <v>57444</v>
      </c>
      <c r="I10" s="1">
        <f>12808+3674</f>
        <v>16482</v>
      </c>
      <c r="J10" s="1">
        <f>14988+3718</f>
        <v>18706</v>
      </c>
    </row>
  </sheetData>
  <mergeCells count="3">
    <mergeCell ref="E4:E6"/>
    <mergeCell ref="F4:J4"/>
    <mergeCell ref="J5: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6CC46-DEF1-4344-A5F2-85F786161257}">
  <dimension ref="D5:H11"/>
  <sheetViews>
    <sheetView tabSelected="1" workbookViewId="0">
      <selection activeCell="E8" sqref="E8"/>
    </sheetView>
  </sheetViews>
  <sheetFormatPr defaultRowHeight="14.4" x14ac:dyDescent="0.3"/>
  <cols>
    <col min="5" max="5" width="28.77734375" customWidth="1"/>
    <col min="6" max="6" width="28.44140625" customWidth="1"/>
    <col min="7" max="7" width="21.5546875" customWidth="1"/>
    <col min="8" max="8" width="31.21875" customWidth="1"/>
  </cols>
  <sheetData>
    <row r="5" spans="4:8" ht="15" thickBot="1" x14ac:dyDescent="0.35"/>
    <row r="6" spans="4:8" ht="23.4" customHeight="1" thickBot="1" x14ac:dyDescent="0.35">
      <c r="D6" s="19" t="s">
        <v>0</v>
      </c>
      <c r="E6" s="11" t="s">
        <v>8</v>
      </c>
      <c r="F6" s="12"/>
      <c r="G6" s="12"/>
      <c r="H6" s="12"/>
    </row>
    <row r="7" spans="4:8" ht="16.2" thickBot="1" x14ac:dyDescent="0.35">
      <c r="D7" s="20"/>
      <c r="E7" s="16">
        <v>2</v>
      </c>
      <c r="F7" s="17">
        <v>4</v>
      </c>
      <c r="G7" s="18">
        <v>8</v>
      </c>
      <c r="H7" s="17">
        <v>16</v>
      </c>
    </row>
    <row r="8" spans="4:8" ht="15" thickBot="1" x14ac:dyDescent="0.35">
      <c r="D8" s="5">
        <v>2</v>
      </c>
      <c r="E8" s="1">
        <f>13574+3644</f>
        <v>17218</v>
      </c>
      <c r="F8" s="1">
        <f>13015+3647</f>
        <v>16662</v>
      </c>
      <c r="G8" s="1">
        <f>12907+3913</f>
        <v>16820</v>
      </c>
      <c r="H8" s="1">
        <f>12228+3664</f>
        <v>15892</v>
      </c>
    </row>
    <row r="9" spans="4:8" ht="15" thickBot="1" x14ac:dyDescent="0.35">
      <c r="D9" s="5">
        <v>4</v>
      </c>
      <c r="E9" s="1">
        <f>12380+3669</f>
        <v>16049</v>
      </c>
      <c r="F9" s="1">
        <f>12022+3560</f>
        <v>15582</v>
      </c>
      <c r="G9" s="1">
        <f>12728+4339</f>
        <v>17067</v>
      </c>
      <c r="H9" s="1">
        <f>13544+3692</f>
        <v>17236</v>
      </c>
    </row>
    <row r="10" spans="4:8" ht="15" thickBot="1" x14ac:dyDescent="0.35">
      <c r="D10" s="5">
        <v>8</v>
      </c>
      <c r="E10" s="1">
        <f>12679+3692</f>
        <v>16371</v>
      </c>
      <c r="F10" s="1">
        <f>12616+3544</f>
        <v>16160</v>
      </c>
      <c r="G10" s="1">
        <f>12358+3660</f>
        <v>16018</v>
      </c>
      <c r="H10" s="1">
        <f>13068+3660</f>
        <v>16728</v>
      </c>
    </row>
    <row r="11" spans="4:8" x14ac:dyDescent="0.3">
      <c r="D11" s="5">
        <v>16</v>
      </c>
      <c r="E11" s="1">
        <f>12443+3654</f>
        <v>16097</v>
      </c>
      <c r="F11" s="1">
        <f>12839+3740</f>
        <v>16579</v>
      </c>
      <c r="G11" s="1">
        <f>12308+4736</f>
        <v>17044</v>
      </c>
      <c r="H11" s="1">
        <f>12348+3649</f>
        <v>15997</v>
      </c>
    </row>
  </sheetData>
  <mergeCells count="2">
    <mergeCell ref="D6:D7"/>
    <mergeCell ref="E6:H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Sheet1!__DdeLink__1365_308803445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Khuram Shahzad</dc:creator>
  <cp:lastModifiedBy>Khuram Shahzad</cp:lastModifiedBy>
  <dcterms:created xsi:type="dcterms:W3CDTF">2022-05-28T08:29:30Z</dcterms:created>
  <dcterms:modified xsi:type="dcterms:W3CDTF">2022-05-28T11:12:07Z</dcterms:modified>
</cp:coreProperties>
</file>