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\Education\Northwestern\MSPA\PREDICT 411\Unit 02 - Logistic Regression (Weeks 4 - 6)\Assignment\"/>
    </mc:Choice>
  </mc:AlternateContent>
  <bookViews>
    <workbookView xWindow="0" yWindow="0" windowWidth="28365" windowHeight="10350"/>
  </bookViews>
  <sheets>
    <sheet name="Sheet1" sheetId="1" r:id="rId1"/>
  </sheets>
  <calcPr calcId="162913" calcMode="autoNoTable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5" i="1"/>
  <c r="I14" i="1"/>
  <c r="I13" i="1"/>
  <c r="I12" i="1"/>
  <c r="I11" i="1"/>
  <c r="I10" i="1"/>
  <c r="I9" i="1"/>
  <c r="I8" i="1"/>
  <c r="I7" i="1"/>
  <c r="I6" i="1"/>
  <c r="I5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P72" i="1"/>
  <c r="O72" i="1"/>
  <c r="M72" i="1"/>
  <c r="N72" i="1"/>
  <c r="P71" i="1"/>
  <c r="O71" i="1"/>
  <c r="N71" i="1"/>
  <c r="M71" i="1"/>
  <c r="P70" i="1"/>
  <c r="O70" i="1"/>
  <c r="N70" i="1"/>
  <c r="M70" i="1"/>
  <c r="L72" i="1"/>
  <c r="L71" i="1"/>
  <c r="L70" i="1"/>
  <c r="D44" i="1"/>
  <c r="D43" i="1"/>
  <c r="D42" i="1"/>
  <c r="D41" i="1"/>
  <c r="D40" i="1"/>
  <c r="B44" i="1"/>
  <c r="B43" i="1"/>
  <c r="B42" i="1"/>
  <c r="B41" i="1"/>
  <c r="B40" i="1"/>
</calcChain>
</file>

<file path=xl/sharedStrings.xml><?xml version="1.0" encoding="utf-8"?>
<sst xmlns="http://schemas.openxmlformats.org/spreadsheetml/2006/main" count="426" uniqueCount="141">
  <si>
    <t>Variable</t>
  </si>
  <si>
    <t>DF</t>
  </si>
  <si>
    <t>Parameter</t>
  </si>
  <si>
    <t>Error</t>
  </si>
  <si>
    <t>t Value</t>
  </si>
  <si>
    <t>Intercept</t>
  </si>
  <si>
    <t>&lt;.0001</t>
  </si>
  <si>
    <t>$\text{Pr} &gt; |t|$</t>
  </si>
  <si>
    <t>VIF</t>
  </si>
  <si>
    <t>Source</t>
  </si>
  <si>
    <t>Sum of Squares</t>
  </si>
  <si>
    <t>Mean Square</t>
  </si>
  <si>
    <t>F Value</t>
  </si>
  <si>
    <t>Measure</t>
  </si>
  <si>
    <t>MSE</t>
  </si>
  <si>
    <t>MAE</t>
  </si>
  <si>
    <t>Root MSE</t>
  </si>
  <si>
    <t>Dependent Mean</t>
  </si>
  <si>
    <t>Coeff Var</t>
  </si>
  <si>
    <t>Adj R-Sq</t>
  </si>
  <si>
    <t>C(p)</t>
  </si>
  <si>
    <t>AIC</t>
  </si>
  <si>
    <t>BIC</t>
  </si>
  <si>
    <t>Pr &gt; F</t>
  </si>
  <si>
    <t>Number in</t>
  </si>
  <si>
    <t>Model</t>
  </si>
  <si>
    <t>Adjusted</t>
  </si>
  <si>
    <t>R-Square</t>
  </si>
  <si>
    <t>Corrected Total</t>
  </si>
  <si>
    <t>Obs</t>
  </si>
  <si>
    <t>_TYPE_</t>
  </si>
  <si>
    <t>_FREQ_</t>
  </si>
  <si>
    <t>Wald</t>
  </si>
  <si>
    <t>Chi-Square</t>
  </si>
  <si>
    <t>Pr &gt; ChiSq</t>
  </si>
  <si>
    <t>C_CAR_USE</t>
  </si>
  <si>
    <t>Commercial</t>
  </si>
  <si>
    <t>C_EDUCATION</t>
  </si>
  <si>
    <t>Bachelors</t>
  </si>
  <si>
    <t>LT_HS</t>
  </si>
  <si>
    <t>Masters</t>
  </si>
  <si>
    <t>PhD</t>
  </si>
  <si>
    <t>C_JOB</t>
  </si>
  <si>
    <t>Clerical</t>
  </si>
  <si>
    <t>Doctor</t>
  </si>
  <si>
    <t>Home_Maker</t>
  </si>
  <si>
    <t>Lawyer</t>
  </si>
  <si>
    <t>Manager</t>
  </si>
  <si>
    <t>Professional</t>
  </si>
  <si>
    <t>Student</t>
  </si>
  <si>
    <t>C_MSTATUS</t>
  </si>
  <si>
    <t>Yes</t>
  </si>
  <si>
    <t>C_REVOKED</t>
  </si>
  <si>
    <t>No</t>
  </si>
  <si>
    <t>C_URBANICITY</t>
  </si>
  <si>
    <t>Urban</t>
  </si>
  <si>
    <t>N_AGE_IME</t>
  </si>
  <si>
    <t>N_CLM_FREQ_IME</t>
  </si>
  <si>
    <t>N_INCOME_IME</t>
  </si>
  <si>
    <t>N_KIDSDRIV_IME</t>
  </si>
  <si>
    <t>N_MVR_PTS_IME</t>
  </si>
  <si>
    <t>N_OLDCLAIM_IME</t>
  </si>
  <si>
    <t>N_TIF_IME</t>
  </si>
  <si>
    <t>N_TRAVTIME_IME</t>
  </si>
  <si>
    <t>N_AGE_MF</t>
  </si>
  <si>
    <t>N_INCOME_MF</t>
  </si>
  <si>
    <t>N_INCOME_OF</t>
  </si>
  <si>
    <t>N_KIDSDRIV_OF</t>
  </si>
  <si>
    <t>N_MVR_PTS_OF</t>
  </si>
  <si>
    <t>Model Fit Statistics</t>
  </si>
  <si>
    <t>Criterion</t>
  </si>
  <si>
    <t>Intercept Only</t>
  </si>
  <si>
    <t>Intercept and Covariates</t>
  </si>
  <si>
    <t>SC</t>
  </si>
  <si>
    <t>-2 Log L</t>
  </si>
  <si>
    <t>8816.622</t>
  </si>
  <si>
    <t>Max-rescaled R-Square</t>
  </si>
  <si>
    <t>Testing Global Null Hypothesis: BETA=0</t>
  </si>
  <si>
    <t>Test</t>
  </si>
  <si>
    <t>Likelihood Ratio</t>
  </si>
  <si>
    <t>Score</t>
  </si>
  <si>
    <t>Association of Predicted Probabilities and Observed Responses</t>
  </si>
  <si>
    <t>Percent Concordant</t>
  </si>
  <si>
    <t>Somers' D</t>
  </si>
  <si>
    <t>Percent Discordant</t>
  </si>
  <si>
    <t>Gamma</t>
  </si>
  <si>
    <t>Percent Tied</t>
  </si>
  <si>
    <t>Tau-a</t>
  </si>
  <si>
    <t>Pairs</t>
  </si>
  <si>
    <t>c</t>
  </si>
  <si>
    <t>C_PARENT1</t>
  </si>
  <si>
    <t>C_CAR_TYPE</t>
  </si>
  <si>
    <t>Minivan</t>
  </si>
  <si>
    <t>Panel_Truck</t>
  </si>
  <si>
    <t>Pickup</t>
  </si>
  <si>
    <t>Sports_Car</t>
  </si>
  <si>
    <t>Van</t>
  </si>
  <si>
    <t>N_AGE_Risk_Yes</t>
  </si>
  <si>
    <t>N_BLUEBOOK_Hi</t>
  </si>
  <si>
    <t>N_CLM_FREQ_Yes</t>
  </si>
  <si>
    <t>N_INCOME_Hi</t>
  </si>
  <si>
    <t>N_MVR_PTS_Hi</t>
  </si>
  <si>
    <t>N_BLUEBOOK_T90_IME</t>
  </si>
  <si>
    <t>N_HOME_VAL_T99_IME</t>
  </si>
  <si>
    <t>N_TRAVTIME_T99_IME</t>
  </si>
  <si>
    <t>N_BLUEBOOK_T99_IME_L</t>
  </si>
  <si>
    <t>N_INCOME_T99_IME_LN</t>
  </si>
  <si>
    <t>N_KIDSDRIV_IME_LN</t>
  </si>
  <si>
    <t>N_TIF_IME_LN</t>
  </si>
  <si>
    <t>N_CAR_AGE_MF</t>
  </si>
  <si>
    <t>N_HOMEKIDS_No</t>
  </si>
  <si>
    <t>N_HOMEKIDS_T99_IME</t>
  </si>
  <si>
    <t>N_YOJ_T99_IME</t>
  </si>
  <si>
    <t>N_HOME_VAL_T99_IME_L</t>
  </si>
  <si>
    <t>Hosmer and Lemeshow Goodness-of-Fit Test</t>
  </si>
  <si>
    <t>Kolmogorov-Smirnov Two-Sample Test (Asymptotic)</t>
  </si>
  <si>
    <t>KS</t>
  </si>
  <si>
    <t>D</t>
  </si>
  <si>
    <t>KSa</t>
  </si>
  <si>
    <t>Pr &gt; KSa</t>
  </si>
  <si>
    <t>Logistic - Manual</t>
  </si>
  <si>
    <t>Logistic - Forward</t>
  </si>
  <si>
    <t>Logistic - Stepwise</t>
  </si>
  <si>
    <t>Linear - Stepwise</t>
  </si>
  <si>
    <t>N_CLM_FREQ_No</t>
  </si>
  <si>
    <t>N_HOMEKIDS_Yes</t>
  </si>
  <si>
    <t>N_INCOME_Lo</t>
  </si>
  <si>
    <t>N_KIDSDRIV_Yes</t>
  </si>
  <si>
    <t>N_RENTER_Yes</t>
  </si>
  <si>
    <t>N_BLUEBOOK_IME</t>
  </si>
  <si>
    <t>N_CAR_AGE_T90_IME</t>
  </si>
  <si>
    <t>N_TRAVTIME_T99_IME_LN</t>
  </si>
  <si>
    <t>Statistic</t>
  </si>
  <si>
    <t>Model_LogR_Subj</t>
  </si>
  <si>
    <t>Model_LogR_F</t>
  </si>
  <si>
    <t>Model_LogR_S</t>
  </si>
  <si>
    <t>Pred</t>
  </si>
  <si>
    <t>Ksa</t>
  </si>
  <si>
    <t>S.E.</t>
  </si>
  <si>
    <t>Est.</t>
  </si>
  <si>
    <t>Wald ChiSq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</si>
</sst>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9"/>
  <sheetViews>
    <sheetView tabSelected="1" workbookViewId="0">
      <selection activeCell="E6" sqref="E6"/>
    </sheetView>
  </sheetViews>
  <sheetFormatPr defaultRowHeight="15" x14ac:dyDescent="0.25"/>
  <cols>
    <col min="1" max="1" width="31.140625" bestFit="1" customWidth="1"/>
    <col min="11" max="11" width="31.140625" bestFit="1" customWidth="1"/>
    <col min="19" max="19" width="30.140625" bestFit="1" customWidth="1"/>
    <col min="27" max="27" width="31" bestFit="1" customWidth="1"/>
  </cols>
  <sheetData>
    <row r="1" spans="1:35" x14ac:dyDescent="0.25">
      <c r="A1" t="s">
        <v>123</v>
      </c>
      <c r="K1" t="s">
        <v>120</v>
      </c>
      <c r="S1" t="s">
        <v>121</v>
      </c>
      <c r="AA1" t="s">
        <v>122</v>
      </c>
    </row>
    <row r="3" spans="1:35" x14ac:dyDescent="0.25">
      <c r="A3" t="s">
        <v>0</v>
      </c>
      <c r="B3" t="s">
        <v>1</v>
      </c>
      <c r="C3" t="s">
        <v>139</v>
      </c>
      <c r="D3" t="s">
        <v>138</v>
      </c>
      <c r="E3" t="s">
        <v>4</v>
      </c>
      <c r="F3" t="s">
        <v>7</v>
      </c>
      <c r="G3" t="s">
        <v>8</v>
      </c>
      <c r="K3" t="s">
        <v>2</v>
      </c>
      <c r="M3" t="s">
        <v>1</v>
      </c>
      <c r="N3" t="s">
        <v>139</v>
      </c>
      <c r="O3" t="s">
        <v>138</v>
      </c>
      <c r="P3" t="s">
        <v>140</v>
      </c>
      <c r="Q3" t="s">
        <v>34</v>
      </c>
      <c r="S3" t="s">
        <v>2</v>
      </c>
      <c r="U3" t="s">
        <v>1</v>
      </c>
      <c r="V3" t="s">
        <v>139</v>
      </c>
      <c r="W3" t="s">
        <v>138</v>
      </c>
      <c r="X3" t="s">
        <v>140</v>
      </c>
      <c r="Y3" t="s">
        <v>34</v>
      </c>
      <c r="AA3" t="s">
        <v>2</v>
      </c>
      <c r="AC3" t="s">
        <v>1</v>
      </c>
      <c r="AD3" t="s">
        <v>139</v>
      </c>
      <c r="AE3" t="s">
        <v>138</v>
      </c>
      <c r="AF3" t="s">
        <v>140</v>
      </c>
      <c r="AG3" t="s">
        <v>34</v>
      </c>
    </row>
    <row r="4" spans="1:35" x14ac:dyDescent="0.25">
      <c r="A4" t="s">
        <v>5</v>
      </c>
      <c r="B4">
        <v>1</v>
      </c>
      <c r="C4">
        <v>607.45407999999998</v>
      </c>
      <c r="D4">
        <v>407.17719</v>
      </c>
      <c r="E4">
        <v>1.49</v>
      </c>
      <c r="F4">
        <v>0.1358</v>
      </c>
      <c r="G4">
        <v>0</v>
      </c>
      <c r="K4" t="s">
        <v>5</v>
      </c>
      <c r="M4">
        <v>1</v>
      </c>
      <c r="N4">
        <v>-1.5376000000000001</v>
      </c>
      <c r="O4">
        <v>0.24640000000000001</v>
      </c>
      <c r="P4">
        <v>38.936599999999999</v>
      </c>
      <c r="Q4" t="s">
        <v>6</v>
      </c>
      <c r="S4" t="s">
        <v>5</v>
      </c>
      <c r="U4">
        <v>1</v>
      </c>
      <c r="V4">
        <v>2.2393000000000001</v>
      </c>
      <c r="W4">
        <v>0.62319999999999998</v>
      </c>
      <c r="X4">
        <v>12.9132</v>
      </c>
      <c r="Y4">
        <v>2.9999999999999997E-4</v>
      </c>
      <c r="AA4" t="s">
        <v>5</v>
      </c>
      <c r="AC4">
        <v>1</v>
      </c>
      <c r="AD4">
        <v>2.0478000000000001</v>
      </c>
      <c r="AE4">
        <v>0.6079</v>
      </c>
      <c r="AF4">
        <v>11.3476</v>
      </c>
      <c r="AG4">
        <v>8.0000000000000004E-4</v>
      </c>
    </row>
    <row r="5" spans="1:35" x14ac:dyDescent="0.25">
      <c r="A5" t="s">
        <v>68</v>
      </c>
      <c r="B5">
        <v>1</v>
      </c>
      <c r="C5">
        <v>1033.9959899999999</v>
      </c>
      <c r="D5">
        <v>587.13791000000003</v>
      </c>
      <c r="E5">
        <v>1.76</v>
      </c>
      <c r="F5">
        <v>7.8299999999999995E-2</v>
      </c>
      <c r="G5">
        <v>1.1402000000000001</v>
      </c>
      <c r="I5" t="str">
        <f>"("&amp;A5&amp;"   *   "&amp;C5&amp;")   +"</f>
        <v>(N_MVR_PTS_OF   *   1033.99599)   +</v>
      </c>
      <c r="K5" t="s">
        <v>35</v>
      </c>
      <c r="L5" t="s">
        <v>36</v>
      </c>
      <c r="M5">
        <v>1</v>
      </c>
      <c r="N5">
        <v>0.70950000000000002</v>
      </c>
      <c r="O5">
        <v>7.7899999999999997E-2</v>
      </c>
      <c r="P5">
        <v>82.9619</v>
      </c>
      <c r="Q5" t="s">
        <v>6</v>
      </c>
      <c r="S5" t="s">
        <v>90</v>
      </c>
      <c r="T5" t="s">
        <v>53</v>
      </c>
      <c r="U5">
        <v>1</v>
      </c>
      <c r="V5">
        <v>-0.1633</v>
      </c>
      <c r="W5">
        <v>0.1265</v>
      </c>
      <c r="X5">
        <v>1.6672</v>
      </c>
      <c r="Y5">
        <v>0.1966</v>
      </c>
      <c r="AA5" t="s">
        <v>90</v>
      </c>
      <c r="AB5" t="s">
        <v>53</v>
      </c>
      <c r="AC5">
        <v>1</v>
      </c>
      <c r="AD5">
        <v>-0.30780000000000002</v>
      </c>
      <c r="AE5">
        <v>0.1</v>
      </c>
      <c r="AF5">
        <v>9.4680999999999997</v>
      </c>
      <c r="AG5">
        <v>2.0999999999999999E-3</v>
      </c>
      <c r="AI5" t="str">
        <f>"("&amp;AA5&amp;"_"&amp;AB5&amp;"   *   "&amp;AD5&amp;")   +"</f>
        <v>(C_PARENT1_No   *   -0.3078)   +</v>
      </c>
    </row>
    <row r="6" spans="1:35" x14ac:dyDescent="0.25">
      <c r="A6" t="s">
        <v>97</v>
      </c>
      <c r="B6">
        <v>1</v>
      </c>
      <c r="C6">
        <v>515.35610999999994</v>
      </c>
      <c r="D6">
        <v>180.30355</v>
      </c>
      <c r="E6">
        <v>2.86</v>
      </c>
      <c r="F6">
        <v>4.3E-3</v>
      </c>
      <c r="G6">
        <v>1.0529500000000001</v>
      </c>
      <c r="I6" t="str">
        <f t="shared" ref="I6:I16" si="0">"("&amp;A6&amp;"   *   "&amp;C6&amp;")   +"</f>
        <v>(N_AGE_Risk_Yes   *   515.35611)   +</v>
      </c>
      <c r="K6" t="s">
        <v>37</v>
      </c>
      <c r="L6" t="s">
        <v>38</v>
      </c>
      <c r="M6">
        <v>1</v>
      </c>
      <c r="N6">
        <v>-0.40239999999999998</v>
      </c>
      <c r="O6">
        <v>8.3199999999999996E-2</v>
      </c>
      <c r="P6">
        <v>23.409400000000002</v>
      </c>
      <c r="Q6" t="s">
        <v>6</v>
      </c>
      <c r="S6" t="s">
        <v>50</v>
      </c>
      <c r="T6" t="s">
        <v>51</v>
      </c>
      <c r="U6">
        <v>1</v>
      </c>
      <c r="V6">
        <v>-0.56540000000000001</v>
      </c>
      <c r="W6">
        <v>9.4200000000000006E-2</v>
      </c>
      <c r="X6">
        <v>36.018300000000004</v>
      </c>
      <c r="Y6" t="s">
        <v>6</v>
      </c>
      <c r="AA6" t="s">
        <v>50</v>
      </c>
      <c r="AB6" t="s">
        <v>51</v>
      </c>
      <c r="AC6">
        <v>1</v>
      </c>
      <c r="AD6">
        <v>-0.52910000000000001</v>
      </c>
      <c r="AE6">
        <v>8.3900000000000002E-2</v>
      </c>
      <c r="AF6">
        <v>39.796500000000002</v>
      </c>
      <c r="AG6" t="s">
        <v>6</v>
      </c>
      <c r="AI6" t="str">
        <f t="shared" ref="AI6:AI25" si="1">"("&amp;AA6&amp;"_"&amp;AB6&amp;"   *   "&amp;AD6&amp;")   +"</f>
        <v>(C_MSTATUS_Yes   *   -0.5291)   +</v>
      </c>
    </row>
    <row r="7" spans="1:35" x14ac:dyDescent="0.25">
      <c r="A7" t="s">
        <v>124</v>
      </c>
      <c r="B7">
        <v>1</v>
      </c>
      <c r="C7">
        <v>-759.93781000000001</v>
      </c>
      <c r="D7">
        <v>119.31081</v>
      </c>
      <c r="E7">
        <v>-6.37</v>
      </c>
      <c r="F7" t="s">
        <v>6</v>
      </c>
      <c r="G7">
        <v>1.29417</v>
      </c>
      <c r="I7" t="str">
        <f t="shared" si="0"/>
        <v>(N_CLM_FREQ_No   *   -759.93781)   +</v>
      </c>
      <c r="K7" t="s">
        <v>37</v>
      </c>
      <c r="L7" t="s">
        <v>39</v>
      </c>
      <c r="M7">
        <v>1</v>
      </c>
      <c r="N7">
        <v>-3.56E-2</v>
      </c>
      <c r="O7">
        <v>9.1999999999999998E-2</v>
      </c>
      <c r="P7">
        <v>0.1497</v>
      </c>
      <c r="Q7">
        <v>0.69879999999999998</v>
      </c>
      <c r="S7" t="s">
        <v>37</v>
      </c>
      <c r="T7" t="s">
        <v>38</v>
      </c>
      <c r="U7">
        <v>1</v>
      </c>
      <c r="V7">
        <v>-0.3997</v>
      </c>
      <c r="W7">
        <v>8.5099999999999995E-2</v>
      </c>
      <c r="X7">
        <v>22.064399999999999</v>
      </c>
      <c r="Y7" t="s">
        <v>6</v>
      </c>
      <c r="AA7" t="s">
        <v>37</v>
      </c>
      <c r="AB7" t="s">
        <v>38</v>
      </c>
      <c r="AC7">
        <v>1</v>
      </c>
      <c r="AD7">
        <v>-0.39329999999999998</v>
      </c>
      <c r="AE7">
        <v>8.4699999999999998E-2</v>
      </c>
      <c r="AF7">
        <v>21.5486</v>
      </c>
      <c r="AG7" t="s">
        <v>6</v>
      </c>
      <c r="AI7" t="str">
        <f t="shared" si="1"/>
        <v>(C_EDUCATION_Bachelors   *   -0.3933)   +</v>
      </c>
    </row>
    <row r="8" spans="1:35" x14ac:dyDescent="0.25">
      <c r="A8" t="s">
        <v>125</v>
      </c>
      <c r="B8">
        <v>1</v>
      </c>
      <c r="C8">
        <v>287.91233</v>
      </c>
      <c r="D8">
        <v>126.02274</v>
      </c>
      <c r="E8">
        <v>2.2799999999999998</v>
      </c>
      <c r="F8">
        <v>2.24E-2</v>
      </c>
      <c r="G8">
        <v>1.38916</v>
      </c>
      <c r="I8" t="str">
        <f t="shared" si="0"/>
        <v>(N_HOMEKIDS_Yes   *   287.91233)   +</v>
      </c>
      <c r="K8" t="s">
        <v>37</v>
      </c>
      <c r="L8" t="s">
        <v>40</v>
      </c>
      <c r="M8">
        <v>1</v>
      </c>
      <c r="N8">
        <v>-0.3458</v>
      </c>
      <c r="O8">
        <v>0.14649999999999999</v>
      </c>
      <c r="P8">
        <v>5.5671999999999997</v>
      </c>
      <c r="Q8">
        <v>1.83E-2</v>
      </c>
      <c r="S8" t="s">
        <v>37</v>
      </c>
      <c r="T8" t="s">
        <v>39</v>
      </c>
      <c r="U8">
        <v>1</v>
      </c>
      <c r="V8">
        <v>-1.5399999999999999E-3</v>
      </c>
      <c r="W8">
        <v>9.6299999999999997E-2</v>
      </c>
      <c r="X8">
        <v>2.9999999999999997E-4</v>
      </c>
      <c r="Y8">
        <v>0.98719999999999997</v>
      </c>
      <c r="AA8" t="s">
        <v>37</v>
      </c>
      <c r="AB8" t="s">
        <v>39</v>
      </c>
      <c r="AC8">
        <v>1</v>
      </c>
      <c r="AD8">
        <v>-1.2999999999999999E-2</v>
      </c>
      <c r="AE8">
        <v>9.5799999999999996E-2</v>
      </c>
      <c r="AF8">
        <v>1.83E-2</v>
      </c>
      <c r="AG8">
        <v>0.89229999999999998</v>
      </c>
      <c r="AI8" t="str">
        <f t="shared" si="1"/>
        <v>(C_EDUCATION_LT_HS   *   -0.013)   +</v>
      </c>
    </row>
    <row r="9" spans="1:35" x14ac:dyDescent="0.25">
      <c r="A9" t="s">
        <v>126</v>
      </c>
      <c r="B9">
        <v>1</v>
      </c>
      <c r="C9">
        <v>363.19202999999999</v>
      </c>
      <c r="D9">
        <v>132.53969000000001</v>
      </c>
      <c r="E9">
        <v>2.74</v>
      </c>
      <c r="F9">
        <v>6.1999999999999998E-3</v>
      </c>
      <c r="G9">
        <v>1.2345699999999999</v>
      </c>
      <c r="I9" t="str">
        <f t="shared" si="0"/>
        <v>(N_INCOME_Lo   *   363.19203)   +</v>
      </c>
      <c r="K9" t="s">
        <v>37</v>
      </c>
      <c r="L9" t="s">
        <v>41</v>
      </c>
      <c r="M9">
        <v>1</v>
      </c>
      <c r="N9">
        <v>-5.4699999999999999E-2</v>
      </c>
      <c r="O9">
        <v>0.20250000000000001</v>
      </c>
      <c r="P9">
        <v>7.2900000000000006E-2</v>
      </c>
      <c r="Q9">
        <v>0.78710000000000002</v>
      </c>
      <c r="S9" t="s">
        <v>37</v>
      </c>
      <c r="T9" t="s">
        <v>40</v>
      </c>
      <c r="U9">
        <v>1</v>
      </c>
      <c r="V9">
        <v>-0.36130000000000001</v>
      </c>
      <c r="W9">
        <v>0.15040000000000001</v>
      </c>
      <c r="X9">
        <v>5.7737999999999996</v>
      </c>
      <c r="Y9">
        <v>1.6299999999999999E-2</v>
      </c>
      <c r="AA9" t="s">
        <v>37</v>
      </c>
      <c r="AB9" t="s">
        <v>40</v>
      </c>
      <c r="AC9">
        <v>1</v>
      </c>
      <c r="AD9">
        <v>-0.36380000000000001</v>
      </c>
      <c r="AE9">
        <v>0.14990000000000001</v>
      </c>
      <c r="AF9">
        <v>5.8883999999999999</v>
      </c>
      <c r="AG9">
        <v>1.52E-2</v>
      </c>
      <c r="AI9" t="str">
        <f t="shared" si="1"/>
        <v>(C_EDUCATION_Masters   *   -0.3638)   +</v>
      </c>
    </row>
    <row r="10" spans="1:35" x14ac:dyDescent="0.25">
      <c r="A10" t="s">
        <v>127</v>
      </c>
      <c r="B10">
        <v>1</v>
      </c>
      <c r="C10">
        <v>569.54125999999997</v>
      </c>
      <c r="D10">
        <v>181.63075000000001</v>
      </c>
      <c r="E10">
        <v>3.14</v>
      </c>
      <c r="F10">
        <v>1.6999999999999999E-3</v>
      </c>
      <c r="G10">
        <v>1.3380399999999999</v>
      </c>
      <c r="I10" t="str">
        <f t="shared" si="0"/>
        <v>(N_KIDSDRIV_Yes   *   569.54126)   +</v>
      </c>
      <c r="K10" t="s">
        <v>42</v>
      </c>
      <c r="L10" t="s">
        <v>43</v>
      </c>
      <c r="M10">
        <v>1</v>
      </c>
      <c r="N10">
        <v>8.2500000000000004E-2</v>
      </c>
      <c r="O10">
        <v>0.10340000000000001</v>
      </c>
      <c r="P10">
        <v>0.63660000000000005</v>
      </c>
      <c r="Q10">
        <v>0.42499999999999999</v>
      </c>
      <c r="S10" t="s">
        <v>37</v>
      </c>
      <c r="T10" t="s">
        <v>41</v>
      </c>
      <c r="U10">
        <v>1</v>
      </c>
      <c r="V10">
        <v>-0.1091</v>
      </c>
      <c r="W10">
        <v>0.2029</v>
      </c>
      <c r="X10">
        <v>0.28920000000000001</v>
      </c>
      <c r="Y10">
        <v>0.5907</v>
      </c>
      <c r="AA10" t="s">
        <v>37</v>
      </c>
      <c r="AB10" t="s">
        <v>41</v>
      </c>
      <c r="AC10">
        <v>1</v>
      </c>
      <c r="AD10">
        <v>-0.1052</v>
      </c>
      <c r="AE10">
        <v>0.20280000000000001</v>
      </c>
      <c r="AF10">
        <v>0.26929999999999998</v>
      </c>
      <c r="AG10">
        <v>0.6038</v>
      </c>
      <c r="AI10" t="str">
        <f t="shared" si="1"/>
        <v>(C_EDUCATION_PhD   *   -0.1052)   +</v>
      </c>
    </row>
    <row r="11" spans="1:35" x14ac:dyDescent="0.25">
      <c r="A11" t="s">
        <v>128</v>
      </c>
      <c r="B11">
        <v>1</v>
      </c>
      <c r="C11">
        <v>548.74608999999998</v>
      </c>
      <c r="D11">
        <v>108.68295000000001</v>
      </c>
      <c r="E11">
        <v>5.05</v>
      </c>
      <c r="F11" t="s">
        <v>6</v>
      </c>
      <c r="G11">
        <v>1.01356</v>
      </c>
      <c r="I11" t="str">
        <f t="shared" si="0"/>
        <v>(N_RENTER_Yes   *   548.74609)   +</v>
      </c>
      <c r="K11" t="s">
        <v>42</v>
      </c>
      <c r="L11" t="s">
        <v>44</v>
      </c>
      <c r="M11">
        <v>1</v>
      </c>
      <c r="N11">
        <v>-0.84060000000000001</v>
      </c>
      <c r="O11">
        <v>0.2974</v>
      </c>
      <c r="P11">
        <v>7.9878999999999998</v>
      </c>
      <c r="Q11">
        <v>4.7000000000000002E-3</v>
      </c>
      <c r="S11" t="s">
        <v>42</v>
      </c>
      <c r="T11" t="s">
        <v>43</v>
      </c>
      <c r="U11">
        <v>1</v>
      </c>
      <c r="V11">
        <v>8.9399999999999993E-2</v>
      </c>
      <c r="W11">
        <v>0.1081</v>
      </c>
      <c r="X11">
        <v>0.68400000000000005</v>
      </c>
      <c r="Y11">
        <v>0.40820000000000001</v>
      </c>
      <c r="AA11" t="s">
        <v>42</v>
      </c>
      <c r="AB11" t="s">
        <v>43</v>
      </c>
      <c r="AC11">
        <v>1</v>
      </c>
      <c r="AD11">
        <v>7.4899999999999994E-2</v>
      </c>
      <c r="AE11">
        <v>0.1071</v>
      </c>
      <c r="AF11">
        <v>0.4899</v>
      </c>
      <c r="AG11">
        <v>0.48399999999999999</v>
      </c>
      <c r="AI11" t="str">
        <f t="shared" si="1"/>
        <v>(C_JOB_Clerical   *   0.0749)   +</v>
      </c>
    </row>
    <row r="12" spans="1:35" x14ac:dyDescent="0.25">
      <c r="A12" t="s">
        <v>129</v>
      </c>
      <c r="B12">
        <v>1</v>
      </c>
      <c r="C12">
        <v>1.5859999999999999E-2</v>
      </c>
      <c r="D12">
        <v>6.45E-3</v>
      </c>
      <c r="E12">
        <v>2.46</v>
      </c>
      <c r="F12">
        <v>1.3899999999999999E-2</v>
      </c>
      <c r="G12">
        <v>1.1295599999999999</v>
      </c>
      <c r="I12" t="str">
        <f t="shared" si="0"/>
        <v>(N_BLUEBOOK_IME   *   0.01586)   +</v>
      </c>
      <c r="K12" t="s">
        <v>42</v>
      </c>
      <c r="L12" t="s">
        <v>45</v>
      </c>
      <c r="M12">
        <v>1</v>
      </c>
      <c r="N12">
        <v>6.2300000000000001E-2</v>
      </c>
      <c r="O12">
        <v>0.14410000000000001</v>
      </c>
      <c r="P12">
        <v>0.18709999999999999</v>
      </c>
      <c r="Q12">
        <v>0.6653</v>
      </c>
      <c r="S12" t="s">
        <v>42</v>
      </c>
      <c r="T12" t="s">
        <v>44</v>
      </c>
      <c r="U12">
        <v>1</v>
      </c>
      <c r="V12">
        <v>-0.94399999999999995</v>
      </c>
      <c r="W12">
        <v>0.30280000000000001</v>
      </c>
      <c r="X12">
        <v>9.7164999999999999</v>
      </c>
      <c r="Y12">
        <v>1.8E-3</v>
      </c>
      <c r="AA12" t="s">
        <v>42</v>
      </c>
      <c r="AB12" t="s">
        <v>44</v>
      </c>
      <c r="AC12">
        <v>1</v>
      </c>
      <c r="AD12">
        <v>-0.94230000000000003</v>
      </c>
      <c r="AE12">
        <v>0.30280000000000001</v>
      </c>
      <c r="AF12">
        <v>9.6875</v>
      </c>
      <c r="AG12">
        <v>1.9E-3</v>
      </c>
      <c r="AI12" t="str">
        <f t="shared" si="1"/>
        <v>(C_JOB_Doctor   *   -0.9423)   +</v>
      </c>
    </row>
    <row r="13" spans="1:35" x14ac:dyDescent="0.25">
      <c r="A13" t="s">
        <v>130</v>
      </c>
      <c r="B13">
        <v>1</v>
      </c>
      <c r="C13">
        <v>-33.378660000000004</v>
      </c>
      <c r="D13">
        <v>9.9492100000000008</v>
      </c>
      <c r="E13">
        <v>-3.35</v>
      </c>
      <c r="F13">
        <v>8.0000000000000004E-4</v>
      </c>
      <c r="G13">
        <v>1.1553</v>
      </c>
      <c r="I13" t="str">
        <f t="shared" si="0"/>
        <v>(N_CAR_AGE_T90_IME   *   -33.37866)   +</v>
      </c>
      <c r="K13" t="s">
        <v>42</v>
      </c>
      <c r="L13" t="s">
        <v>46</v>
      </c>
      <c r="M13">
        <v>1</v>
      </c>
      <c r="N13">
        <v>-0.17979999999999999</v>
      </c>
      <c r="O13">
        <v>0.185</v>
      </c>
      <c r="P13">
        <v>0.94489999999999996</v>
      </c>
      <c r="Q13">
        <v>0.33100000000000002</v>
      </c>
      <c r="S13" t="s">
        <v>42</v>
      </c>
      <c r="T13" t="s">
        <v>45</v>
      </c>
      <c r="U13">
        <v>1</v>
      </c>
      <c r="V13">
        <v>-0.3276</v>
      </c>
      <c r="W13">
        <v>0.16789999999999999</v>
      </c>
      <c r="X13">
        <v>3.8083</v>
      </c>
      <c r="Y13">
        <v>5.0999999999999997E-2</v>
      </c>
      <c r="AA13" t="s">
        <v>42</v>
      </c>
      <c r="AB13" t="s">
        <v>45</v>
      </c>
      <c r="AC13">
        <v>1</v>
      </c>
      <c r="AD13">
        <v>-0.36220000000000002</v>
      </c>
      <c r="AE13">
        <v>0.16520000000000001</v>
      </c>
      <c r="AF13">
        <v>4.8071999999999999</v>
      </c>
      <c r="AG13">
        <v>2.8299999999999999E-2</v>
      </c>
      <c r="AI13" t="str">
        <f t="shared" si="1"/>
        <v>(C_JOB_Home_Maker   *   -0.3622)   +</v>
      </c>
    </row>
    <row r="14" spans="1:35" x14ac:dyDescent="0.25">
      <c r="A14" t="s">
        <v>60</v>
      </c>
      <c r="B14">
        <v>1</v>
      </c>
      <c r="C14">
        <v>175.36712</v>
      </c>
      <c r="D14">
        <v>28.576879999999999</v>
      </c>
      <c r="E14">
        <v>6.14</v>
      </c>
      <c r="F14" t="s">
        <v>6</v>
      </c>
      <c r="G14">
        <v>1.44367</v>
      </c>
      <c r="I14" t="str">
        <f t="shared" si="0"/>
        <v>(N_MVR_PTS_IME   *   175.36712)   +</v>
      </c>
      <c r="K14" t="s">
        <v>42</v>
      </c>
      <c r="L14" t="s">
        <v>47</v>
      </c>
      <c r="M14">
        <v>1</v>
      </c>
      <c r="N14">
        <v>-0.83860000000000001</v>
      </c>
      <c r="O14">
        <v>0.1343</v>
      </c>
      <c r="P14">
        <v>39.014000000000003</v>
      </c>
      <c r="Q14" t="s">
        <v>6</v>
      </c>
      <c r="S14" t="s">
        <v>42</v>
      </c>
      <c r="T14" t="s">
        <v>46</v>
      </c>
      <c r="U14">
        <v>1</v>
      </c>
      <c r="V14">
        <v>-0.19020000000000001</v>
      </c>
      <c r="W14">
        <v>0.19189999999999999</v>
      </c>
      <c r="X14">
        <v>0.98250000000000004</v>
      </c>
      <c r="Y14">
        <v>0.3216</v>
      </c>
      <c r="AA14" t="s">
        <v>42</v>
      </c>
      <c r="AB14" t="s">
        <v>46</v>
      </c>
      <c r="AC14">
        <v>1</v>
      </c>
      <c r="AD14">
        <v>-0.18609999999999999</v>
      </c>
      <c r="AE14">
        <v>0.1915</v>
      </c>
      <c r="AF14">
        <v>0.94359999999999999</v>
      </c>
      <c r="AG14">
        <v>0.33129999999999998</v>
      </c>
      <c r="AI14" t="str">
        <f t="shared" si="1"/>
        <v>(C_JOB_Lawyer   *   -0.1861)   +</v>
      </c>
    </row>
    <row r="15" spans="1:35" x14ac:dyDescent="0.25">
      <c r="A15" t="s">
        <v>108</v>
      </c>
      <c r="B15">
        <v>1</v>
      </c>
      <c r="C15">
        <v>-271.31905999999998</v>
      </c>
      <c r="D15">
        <v>72.492540000000005</v>
      </c>
      <c r="E15">
        <v>-3.74</v>
      </c>
      <c r="F15">
        <v>2.0000000000000001E-4</v>
      </c>
      <c r="G15">
        <v>1.0021899999999999</v>
      </c>
      <c r="I15" t="str">
        <f t="shared" si="0"/>
        <v>(N_TIF_IME_LN   *   -271.31906)   +</v>
      </c>
      <c r="K15" t="s">
        <v>42</v>
      </c>
      <c r="L15" t="s">
        <v>48</v>
      </c>
      <c r="M15">
        <v>1</v>
      </c>
      <c r="N15">
        <v>-0.17280000000000001</v>
      </c>
      <c r="O15">
        <v>0.1139</v>
      </c>
      <c r="P15">
        <v>2.3033999999999999</v>
      </c>
      <c r="Q15">
        <v>0.12909999999999999</v>
      </c>
      <c r="S15" t="s">
        <v>42</v>
      </c>
      <c r="T15" t="s">
        <v>47</v>
      </c>
      <c r="U15">
        <v>1</v>
      </c>
      <c r="V15">
        <v>-0.90990000000000004</v>
      </c>
      <c r="W15">
        <v>0.1419</v>
      </c>
      <c r="X15">
        <v>41.103000000000002</v>
      </c>
      <c r="Y15" t="s">
        <v>6</v>
      </c>
      <c r="AA15" t="s">
        <v>42</v>
      </c>
      <c r="AB15" t="s">
        <v>47</v>
      </c>
      <c r="AC15">
        <v>1</v>
      </c>
      <c r="AD15">
        <v>-0.91200000000000003</v>
      </c>
      <c r="AE15">
        <v>0.14149999999999999</v>
      </c>
      <c r="AF15">
        <v>41.513800000000003</v>
      </c>
      <c r="AG15" t="s">
        <v>6</v>
      </c>
      <c r="AI15" t="str">
        <f t="shared" si="1"/>
        <v>(C_JOB_Manager   *   -0.912)   +</v>
      </c>
    </row>
    <row r="16" spans="1:35" x14ac:dyDescent="0.25">
      <c r="A16" t="s">
        <v>131</v>
      </c>
      <c r="B16">
        <v>1</v>
      </c>
      <c r="C16">
        <v>248.96682000000001</v>
      </c>
      <c r="D16">
        <v>90.886660000000006</v>
      </c>
      <c r="E16">
        <v>2.74</v>
      </c>
      <c r="F16">
        <v>6.1999999999999998E-3</v>
      </c>
      <c r="G16">
        <v>1.0026999999999999</v>
      </c>
      <c r="I16" t="str">
        <f t="shared" si="0"/>
        <v>(N_TRAVTIME_T99_IME_LN   *   248.96682)   +</v>
      </c>
      <c r="K16" t="s">
        <v>42</v>
      </c>
      <c r="L16" t="s">
        <v>49</v>
      </c>
      <c r="M16">
        <v>1</v>
      </c>
      <c r="N16">
        <v>4.6399999999999997E-2</v>
      </c>
      <c r="O16">
        <v>0.1216</v>
      </c>
      <c r="P16">
        <v>0.1454</v>
      </c>
      <c r="Q16">
        <v>0.70289999999999997</v>
      </c>
      <c r="S16" t="s">
        <v>42</v>
      </c>
      <c r="T16" t="s">
        <v>48</v>
      </c>
      <c r="U16">
        <v>1</v>
      </c>
      <c r="V16">
        <v>-0.17749999999999999</v>
      </c>
      <c r="W16">
        <v>0.12180000000000001</v>
      </c>
      <c r="X16">
        <v>2.1233</v>
      </c>
      <c r="Y16">
        <v>0.14510000000000001</v>
      </c>
      <c r="AA16" t="s">
        <v>42</v>
      </c>
      <c r="AB16" t="s">
        <v>48</v>
      </c>
      <c r="AC16">
        <v>1</v>
      </c>
      <c r="AD16">
        <v>-0.17760000000000001</v>
      </c>
      <c r="AE16">
        <v>0.1215</v>
      </c>
      <c r="AF16">
        <v>2.1372</v>
      </c>
      <c r="AG16">
        <v>0.14380000000000001</v>
      </c>
      <c r="AI16" t="str">
        <f t="shared" si="1"/>
        <v>(C_JOB_Professional   *   -0.1776)   +</v>
      </c>
    </row>
    <row r="17" spans="1:35" x14ac:dyDescent="0.25">
      <c r="K17" t="s">
        <v>50</v>
      </c>
      <c r="L17" t="s">
        <v>51</v>
      </c>
      <c r="M17">
        <v>1</v>
      </c>
      <c r="N17">
        <v>-0.74829999999999997</v>
      </c>
      <c r="O17">
        <v>6.1100000000000002E-2</v>
      </c>
      <c r="P17">
        <v>149.77780000000001</v>
      </c>
      <c r="Q17" t="s">
        <v>6</v>
      </c>
      <c r="S17" t="s">
        <v>42</v>
      </c>
      <c r="T17" t="s">
        <v>49</v>
      </c>
      <c r="U17">
        <v>1</v>
      </c>
      <c r="V17">
        <v>-0.43030000000000002</v>
      </c>
      <c r="W17">
        <v>0.14829999999999999</v>
      </c>
      <c r="X17">
        <v>8.4245999999999999</v>
      </c>
      <c r="Y17">
        <v>3.7000000000000002E-3</v>
      </c>
      <c r="AA17" t="s">
        <v>42</v>
      </c>
      <c r="AB17" t="s">
        <v>49</v>
      </c>
      <c r="AC17">
        <v>1</v>
      </c>
      <c r="AD17">
        <v>-0.35160000000000002</v>
      </c>
      <c r="AE17">
        <v>0.14410000000000001</v>
      </c>
      <c r="AF17">
        <v>5.9504999999999999</v>
      </c>
      <c r="AG17">
        <v>1.47E-2</v>
      </c>
      <c r="AI17" t="str">
        <f t="shared" si="1"/>
        <v>(C_JOB_Student   *   -0.3516)   +</v>
      </c>
    </row>
    <row r="18" spans="1:35" x14ac:dyDescent="0.25">
      <c r="K18" t="s">
        <v>52</v>
      </c>
      <c r="L18" t="s">
        <v>53</v>
      </c>
      <c r="M18">
        <v>1</v>
      </c>
      <c r="N18">
        <v>-0.90759999999999996</v>
      </c>
      <c r="O18">
        <v>9.3399999999999997E-2</v>
      </c>
      <c r="P18">
        <v>94.462000000000003</v>
      </c>
      <c r="Q18" t="s">
        <v>6</v>
      </c>
      <c r="S18" t="s">
        <v>35</v>
      </c>
      <c r="T18" t="s">
        <v>36</v>
      </c>
      <c r="U18">
        <v>1</v>
      </c>
      <c r="V18">
        <v>0.77710000000000001</v>
      </c>
      <c r="W18">
        <v>9.4899999999999998E-2</v>
      </c>
      <c r="X18">
        <v>67.062100000000001</v>
      </c>
      <c r="Y18" t="s">
        <v>6</v>
      </c>
      <c r="AA18" t="s">
        <v>35</v>
      </c>
      <c r="AB18" t="s">
        <v>36</v>
      </c>
      <c r="AC18">
        <v>1</v>
      </c>
      <c r="AD18">
        <v>0.76029999999999998</v>
      </c>
      <c r="AE18">
        <v>9.4500000000000001E-2</v>
      </c>
      <c r="AF18">
        <v>64.7697</v>
      </c>
      <c r="AG18" t="s">
        <v>6</v>
      </c>
      <c r="AI18" t="str">
        <f t="shared" si="1"/>
        <v>(C_CAR_USE_Commercial   *   0.7603)   +</v>
      </c>
    </row>
    <row r="19" spans="1:35" x14ac:dyDescent="0.25">
      <c r="A19" t="s">
        <v>9</v>
      </c>
      <c r="B19" t="s">
        <v>1</v>
      </c>
      <c r="C19" t="s">
        <v>10</v>
      </c>
      <c r="D19" t="s">
        <v>11</v>
      </c>
      <c r="E19" t="s">
        <v>12</v>
      </c>
      <c r="F19" t="s">
        <v>23</v>
      </c>
      <c r="K19" t="s">
        <v>54</v>
      </c>
      <c r="L19" t="s">
        <v>55</v>
      </c>
      <c r="M19">
        <v>1</v>
      </c>
      <c r="N19">
        <v>2.2928000000000002</v>
      </c>
      <c r="O19">
        <v>0.1116</v>
      </c>
      <c r="P19">
        <v>422.45249999999999</v>
      </c>
      <c r="Q19" t="s">
        <v>6</v>
      </c>
      <c r="S19" t="s">
        <v>91</v>
      </c>
      <c r="T19" t="s">
        <v>92</v>
      </c>
      <c r="U19">
        <v>1</v>
      </c>
      <c r="V19">
        <v>-0.76070000000000004</v>
      </c>
      <c r="W19">
        <v>8.8200000000000001E-2</v>
      </c>
      <c r="X19">
        <v>74.316299999999998</v>
      </c>
      <c r="Y19" t="s">
        <v>6</v>
      </c>
      <c r="AA19" t="s">
        <v>91</v>
      </c>
      <c r="AB19" t="s">
        <v>92</v>
      </c>
      <c r="AC19">
        <v>1</v>
      </c>
      <c r="AD19">
        <v>-0.76400000000000001</v>
      </c>
      <c r="AE19">
        <v>8.8099999999999998E-2</v>
      </c>
      <c r="AF19">
        <v>75.286500000000004</v>
      </c>
      <c r="AG19" t="s">
        <v>6</v>
      </c>
      <c r="AI19" t="str">
        <f t="shared" si="1"/>
        <v>(C_CAR_TYPE_Minivan   *   -0.764)   +</v>
      </c>
    </row>
    <row r="20" spans="1:35" x14ac:dyDescent="0.25">
      <c r="A20" t="s">
        <v>25</v>
      </c>
      <c r="B20">
        <v>12</v>
      </c>
      <c r="C20">
        <v>7178263642</v>
      </c>
      <c r="D20">
        <v>598188637</v>
      </c>
      <c r="E20">
        <v>28.11</v>
      </c>
      <c r="F20" t="s">
        <v>6</v>
      </c>
      <c r="K20" t="s">
        <v>56</v>
      </c>
      <c r="M20">
        <v>1</v>
      </c>
      <c r="N20">
        <v>-9.58E-3</v>
      </c>
      <c r="O20">
        <v>3.5899999999999999E-3</v>
      </c>
      <c r="P20">
        <v>7.1237000000000004</v>
      </c>
      <c r="Q20">
        <v>7.6E-3</v>
      </c>
      <c r="S20" t="s">
        <v>91</v>
      </c>
      <c r="T20" t="s">
        <v>93</v>
      </c>
      <c r="U20">
        <v>1</v>
      </c>
      <c r="V20">
        <v>-0.12</v>
      </c>
      <c r="W20">
        <v>0.17399999999999999</v>
      </c>
      <c r="X20">
        <v>0.47549999999999998</v>
      </c>
      <c r="Y20">
        <v>0.49049999999999999</v>
      </c>
      <c r="AA20" t="s">
        <v>91</v>
      </c>
      <c r="AB20" t="s">
        <v>93</v>
      </c>
      <c r="AC20">
        <v>1</v>
      </c>
      <c r="AD20">
        <v>-0.11890000000000001</v>
      </c>
      <c r="AE20">
        <v>0.17349999999999999</v>
      </c>
      <c r="AF20">
        <v>0.46989999999999998</v>
      </c>
      <c r="AG20">
        <v>0.49299999999999999</v>
      </c>
      <c r="AI20" t="str">
        <f t="shared" si="1"/>
        <v>(C_CAR_TYPE_Panel_Truck   *   -0.1189)   +</v>
      </c>
    </row>
    <row r="21" spans="1:35" x14ac:dyDescent="0.25">
      <c r="A21" t="s">
        <v>3</v>
      </c>
      <c r="B21">
        <v>8148</v>
      </c>
      <c r="C21" s="1">
        <v>173385200000</v>
      </c>
      <c r="D21" s="1">
        <v>21279474</v>
      </c>
      <c r="E21" s="1"/>
      <c r="K21" t="s">
        <v>57</v>
      </c>
      <c r="M21">
        <v>1</v>
      </c>
      <c r="N21">
        <v>0.21690000000000001</v>
      </c>
      <c r="O21">
        <v>2.9399999999999999E-2</v>
      </c>
      <c r="P21">
        <v>54.509799999999998</v>
      </c>
      <c r="Q21" t="s">
        <v>6</v>
      </c>
      <c r="S21" t="s">
        <v>91</v>
      </c>
      <c r="T21" t="s">
        <v>94</v>
      </c>
      <c r="U21">
        <v>1</v>
      </c>
      <c r="V21">
        <v>-9.8100000000000007E-2</v>
      </c>
      <c r="W21">
        <v>9.6699999999999994E-2</v>
      </c>
      <c r="X21">
        <v>1.0278</v>
      </c>
      <c r="Y21">
        <v>0.31069999999999998</v>
      </c>
      <c r="AA21" t="s">
        <v>91</v>
      </c>
      <c r="AB21" t="s">
        <v>94</v>
      </c>
      <c r="AC21">
        <v>1</v>
      </c>
      <c r="AD21">
        <v>-0.1055</v>
      </c>
      <c r="AE21">
        <v>9.64E-2</v>
      </c>
      <c r="AF21">
        <v>1.1959</v>
      </c>
      <c r="AG21">
        <v>0.27410000000000001</v>
      </c>
      <c r="AI21" t="str">
        <f t="shared" si="1"/>
        <v>(C_CAR_TYPE_Pickup   *   -0.1055)   +</v>
      </c>
    </row>
    <row r="22" spans="1:35" x14ac:dyDescent="0.25">
      <c r="A22" t="s">
        <v>28</v>
      </c>
      <c r="B22">
        <v>8160</v>
      </c>
      <c r="C22" s="1">
        <v>180563400000</v>
      </c>
      <c r="K22" t="s">
        <v>58</v>
      </c>
      <c r="M22">
        <v>1</v>
      </c>
      <c r="N22" s="1">
        <v>-7.9400000000000002E-6</v>
      </c>
      <c r="O22" s="1">
        <v>1.1799999999999999E-6</v>
      </c>
      <c r="P22">
        <v>45.254899999999999</v>
      </c>
      <c r="Q22" t="s">
        <v>6</v>
      </c>
      <c r="S22" t="s">
        <v>91</v>
      </c>
      <c r="T22" t="s">
        <v>95</v>
      </c>
      <c r="U22">
        <v>1</v>
      </c>
      <c r="V22">
        <v>0.18479999999999999</v>
      </c>
      <c r="W22">
        <v>0.10050000000000001</v>
      </c>
      <c r="X22">
        <v>3.3811</v>
      </c>
      <c r="Y22">
        <v>6.59E-2</v>
      </c>
      <c r="AA22" t="s">
        <v>91</v>
      </c>
      <c r="AB22" t="s">
        <v>95</v>
      </c>
      <c r="AC22">
        <v>1</v>
      </c>
      <c r="AD22">
        <v>0.17369999999999999</v>
      </c>
      <c r="AE22">
        <v>0.1003</v>
      </c>
      <c r="AF22">
        <v>3.0001000000000002</v>
      </c>
      <c r="AG22">
        <v>8.3299999999999999E-2</v>
      </c>
      <c r="AI22" t="str">
        <f t="shared" si="1"/>
        <v>(C_CAR_TYPE_Sports_Car   *   0.1737)   +</v>
      </c>
    </row>
    <row r="23" spans="1:35" x14ac:dyDescent="0.25">
      <c r="K23" t="s">
        <v>59</v>
      </c>
      <c r="M23">
        <v>1</v>
      </c>
      <c r="N23">
        <v>0.4864</v>
      </c>
      <c r="O23">
        <v>6.3100000000000003E-2</v>
      </c>
      <c r="P23">
        <v>59.4666</v>
      </c>
      <c r="Q23" t="s">
        <v>6</v>
      </c>
      <c r="S23" t="s">
        <v>91</v>
      </c>
      <c r="T23" t="s">
        <v>96</v>
      </c>
      <c r="U23">
        <v>1</v>
      </c>
      <c r="V23">
        <v>-0.16619999999999999</v>
      </c>
      <c r="W23">
        <v>0.13039999999999999</v>
      </c>
      <c r="X23">
        <v>1.6257999999999999</v>
      </c>
      <c r="Y23">
        <v>0.20230000000000001</v>
      </c>
      <c r="AA23" t="s">
        <v>91</v>
      </c>
      <c r="AB23" t="s">
        <v>96</v>
      </c>
      <c r="AC23">
        <v>1</v>
      </c>
      <c r="AD23">
        <v>-0.16289999999999999</v>
      </c>
      <c r="AE23">
        <v>0.12989999999999999</v>
      </c>
      <c r="AF23">
        <v>1.5726</v>
      </c>
      <c r="AG23">
        <v>0.20979999999999999</v>
      </c>
      <c r="AI23" t="str">
        <f t="shared" si="1"/>
        <v>(C_CAR_TYPE_Van   *   -0.1629)   +</v>
      </c>
    </row>
    <row r="24" spans="1:35" x14ac:dyDescent="0.25">
      <c r="E24" s="1"/>
      <c r="K24" t="s">
        <v>60</v>
      </c>
      <c r="M24">
        <v>1</v>
      </c>
      <c r="N24">
        <v>0.1123</v>
      </c>
      <c r="O24">
        <v>1.49E-2</v>
      </c>
      <c r="P24">
        <v>56.709800000000001</v>
      </c>
      <c r="Q24" t="s">
        <v>6</v>
      </c>
      <c r="S24" t="s">
        <v>52</v>
      </c>
      <c r="T24" t="s">
        <v>53</v>
      </c>
      <c r="U24">
        <v>1</v>
      </c>
      <c r="V24">
        <v>-0.9284</v>
      </c>
      <c r="W24">
        <v>9.74E-2</v>
      </c>
      <c r="X24">
        <v>90.831800000000001</v>
      </c>
      <c r="Y24" t="s">
        <v>6</v>
      </c>
      <c r="AA24" t="s">
        <v>52</v>
      </c>
      <c r="AB24" t="s">
        <v>53</v>
      </c>
      <c r="AC24">
        <v>1</v>
      </c>
      <c r="AD24">
        <v>-0.92420000000000002</v>
      </c>
      <c r="AE24">
        <v>9.7199999999999995E-2</v>
      </c>
      <c r="AF24">
        <v>90.317300000000003</v>
      </c>
      <c r="AG24" t="s">
        <v>6</v>
      </c>
      <c r="AI24" t="str">
        <f t="shared" si="1"/>
        <v>(C_REVOKED_No   *   -0.9242)   +</v>
      </c>
    </row>
    <row r="25" spans="1:35" x14ac:dyDescent="0.25">
      <c r="A25" t="s">
        <v>16</v>
      </c>
      <c r="B25">
        <v>4612.9679699999997</v>
      </c>
      <c r="C25" t="s">
        <v>27</v>
      </c>
      <c r="D25">
        <v>3.9800000000000002E-2</v>
      </c>
      <c r="K25" t="s">
        <v>61</v>
      </c>
      <c r="M25">
        <v>1</v>
      </c>
      <c r="N25">
        <v>-2.0000000000000002E-5</v>
      </c>
      <c r="O25" s="1">
        <v>4.0459999999999999E-6</v>
      </c>
      <c r="P25">
        <v>14.4407</v>
      </c>
      <c r="Q25">
        <v>1E-4</v>
      </c>
      <c r="S25" t="s">
        <v>54</v>
      </c>
      <c r="T25" t="s">
        <v>55</v>
      </c>
      <c r="U25">
        <v>1</v>
      </c>
      <c r="V25">
        <v>2.3624000000000001</v>
      </c>
      <c r="W25">
        <v>0.11409999999999999</v>
      </c>
      <c r="X25">
        <v>428.37419999999997</v>
      </c>
      <c r="Y25" t="s">
        <v>6</v>
      </c>
      <c r="AA25" t="s">
        <v>54</v>
      </c>
      <c r="AB25" t="s">
        <v>55</v>
      </c>
      <c r="AC25">
        <v>1</v>
      </c>
      <c r="AD25">
        <v>2.3597999999999999</v>
      </c>
      <c r="AE25">
        <v>0.114</v>
      </c>
      <c r="AF25">
        <v>428.32369999999997</v>
      </c>
      <c r="AG25" t="s">
        <v>6</v>
      </c>
      <c r="AI25" t="str">
        <f t="shared" si="1"/>
        <v>(C_URBANICITY_Urban   *   2.3598)   +</v>
      </c>
    </row>
    <row r="26" spans="1:35" x14ac:dyDescent="0.25">
      <c r="A26" t="s">
        <v>17</v>
      </c>
      <c r="B26">
        <v>1504.32465</v>
      </c>
      <c r="C26" t="s">
        <v>19</v>
      </c>
      <c r="D26">
        <v>3.8300000000000001E-2</v>
      </c>
      <c r="K26" t="s">
        <v>62</v>
      </c>
      <c r="M26">
        <v>1</v>
      </c>
      <c r="N26">
        <v>-5.3100000000000001E-2</v>
      </c>
      <c r="O26">
        <v>7.5399999999999998E-3</v>
      </c>
      <c r="P26">
        <v>49.622799999999998</v>
      </c>
      <c r="Q26" t="s">
        <v>6</v>
      </c>
      <c r="S26" t="s">
        <v>64</v>
      </c>
      <c r="U26">
        <v>1</v>
      </c>
      <c r="V26">
        <v>1.6736</v>
      </c>
      <c r="W26">
        <v>1.2018</v>
      </c>
      <c r="X26">
        <v>1.9392</v>
      </c>
      <c r="Y26">
        <v>0.1638</v>
      </c>
      <c r="AA26" t="s">
        <v>97</v>
      </c>
      <c r="AC26">
        <v>1</v>
      </c>
      <c r="AD26">
        <v>0.60040000000000004</v>
      </c>
      <c r="AE26">
        <v>9.9400000000000002E-2</v>
      </c>
      <c r="AF26">
        <v>36.463299999999997</v>
      </c>
      <c r="AG26" t="s">
        <v>6</v>
      </c>
      <c r="AI26" t="str">
        <f>"("&amp;AA26&amp;"   *   "&amp;AD26&amp;")   +"</f>
        <v>(N_AGE_Risk_Yes   *   0.6004)   +</v>
      </c>
    </row>
    <row r="27" spans="1:35" x14ac:dyDescent="0.25">
      <c r="A27" t="s">
        <v>18</v>
      </c>
      <c r="B27">
        <v>306.64710000000002</v>
      </c>
      <c r="K27" t="s">
        <v>63</v>
      </c>
      <c r="M27">
        <v>1</v>
      </c>
      <c r="N27">
        <v>1.4200000000000001E-2</v>
      </c>
      <c r="O27">
        <v>1.92E-3</v>
      </c>
      <c r="P27">
        <v>54.796700000000001</v>
      </c>
      <c r="Q27" t="s">
        <v>6</v>
      </c>
      <c r="S27" t="s">
        <v>109</v>
      </c>
      <c r="U27">
        <v>1</v>
      </c>
      <c r="V27">
        <v>0.20660000000000001</v>
      </c>
      <c r="W27">
        <v>0.1237</v>
      </c>
      <c r="X27">
        <v>2.7884000000000002</v>
      </c>
      <c r="Y27">
        <v>9.4899999999999998E-2</v>
      </c>
      <c r="AA27" t="s">
        <v>98</v>
      </c>
      <c r="AC27">
        <v>1</v>
      </c>
      <c r="AD27">
        <v>-0.53380000000000005</v>
      </c>
      <c r="AE27">
        <v>0.1636</v>
      </c>
      <c r="AF27">
        <v>10.6516</v>
      </c>
      <c r="AG27">
        <v>1.1000000000000001E-3</v>
      </c>
      <c r="AI27" t="str">
        <f t="shared" ref="AI27:AI39" si="2">"("&amp;AA27&amp;"   *   "&amp;AD27&amp;")   +"</f>
        <v>(N_BLUEBOOK_Hi   *   -0.5338)   +</v>
      </c>
    </row>
    <row r="28" spans="1:35" x14ac:dyDescent="0.25">
      <c r="K28" t="s">
        <v>64</v>
      </c>
      <c r="M28">
        <v>1</v>
      </c>
      <c r="N28">
        <v>2.4375</v>
      </c>
      <c r="O28">
        <v>1.1897</v>
      </c>
      <c r="P28">
        <v>4.1974</v>
      </c>
      <c r="Q28">
        <v>4.0500000000000001E-2</v>
      </c>
      <c r="S28" t="s">
        <v>97</v>
      </c>
      <c r="U28">
        <v>1</v>
      </c>
      <c r="V28">
        <v>0.56789999999999996</v>
      </c>
      <c r="W28">
        <v>0.10050000000000001</v>
      </c>
      <c r="X28">
        <v>31.91</v>
      </c>
      <c r="Y28" t="s">
        <v>6</v>
      </c>
      <c r="AA28" t="s">
        <v>99</v>
      </c>
      <c r="AC28">
        <v>1</v>
      </c>
      <c r="AD28">
        <v>0.63649999999999995</v>
      </c>
      <c r="AE28">
        <v>8.2199999999999995E-2</v>
      </c>
      <c r="AF28">
        <v>60.0212</v>
      </c>
      <c r="AG28" t="s">
        <v>6</v>
      </c>
      <c r="AI28" t="str">
        <f t="shared" si="2"/>
        <v>(N_CLM_FREQ_Yes   *   0.6365)   +</v>
      </c>
    </row>
    <row r="29" spans="1:35" x14ac:dyDescent="0.25">
      <c r="K29" t="s">
        <v>65</v>
      </c>
      <c r="M29">
        <v>1</v>
      </c>
      <c r="N29">
        <v>-1.1338999999999999</v>
      </c>
      <c r="O29">
        <v>0.52480000000000004</v>
      </c>
      <c r="P29">
        <v>4.6685999999999996</v>
      </c>
      <c r="Q29">
        <v>3.0700000000000002E-2</v>
      </c>
      <c r="S29" t="s">
        <v>98</v>
      </c>
      <c r="U29">
        <v>1</v>
      </c>
      <c r="V29">
        <v>-0.52690000000000003</v>
      </c>
      <c r="W29">
        <v>0.1636</v>
      </c>
      <c r="X29">
        <v>10.368600000000001</v>
      </c>
      <c r="Y29">
        <v>1.2999999999999999E-3</v>
      </c>
      <c r="AA29" t="s">
        <v>100</v>
      </c>
      <c r="AC29">
        <v>1</v>
      </c>
      <c r="AD29">
        <v>-0.32629999999999998</v>
      </c>
      <c r="AE29">
        <v>0.10009999999999999</v>
      </c>
      <c r="AF29">
        <v>10.6235</v>
      </c>
      <c r="AG29">
        <v>1.1000000000000001E-3</v>
      </c>
      <c r="AI29" t="str">
        <f t="shared" si="2"/>
        <v>(N_INCOME_Hi   *   -0.3263)   +</v>
      </c>
    </row>
    <row r="30" spans="1:35" x14ac:dyDescent="0.25">
      <c r="A30" t="s">
        <v>24</v>
      </c>
      <c r="B30" t="s">
        <v>26</v>
      </c>
      <c r="C30" t="s">
        <v>27</v>
      </c>
      <c r="D30" t="s">
        <v>20</v>
      </c>
      <c r="E30" t="s">
        <v>21</v>
      </c>
      <c r="F30" t="s">
        <v>22</v>
      </c>
      <c r="G30" t="s">
        <v>14</v>
      </c>
      <c r="K30" t="s">
        <v>66</v>
      </c>
      <c r="M30">
        <v>1</v>
      </c>
      <c r="N30">
        <v>1.1128</v>
      </c>
      <c r="O30">
        <v>0.51180000000000003</v>
      </c>
      <c r="P30">
        <v>4.7268999999999997</v>
      </c>
      <c r="Q30">
        <v>2.9700000000000001E-2</v>
      </c>
      <c r="S30" t="s">
        <v>99</v>
      </c>
      <c r="U30">
        <v>1</v>
      </c>
      <c r="V30">
        <v>0.64290000000000003</v>
      </c>
      <c r="W30">
        <v>8.2299999999999998E-2</v>
      </c>
      <c r="X30">
        <v>61.020899999999997</v>
      </c>
      <c r="Y30" t="s">
        <v>6</v>
      </c>
      <c r="AA30" t="s">
        <v>101</v>
      </c>
      <c r="AC30">
        <v>1</v>
      </c>
      <c r="AD30">
        <v>-0.44919999999999999</v>
      </c>
      <c r="AE30">
        <v>0.13239999999999999</v>
      </c>
      <c r="AF30">
        <v>11.5101</v>
      </c>
      <c r="AG30">
        <v>6.9999999999999999E-4</v>
      </c>
      <c r="AI30" t="str">
        <f t="shared" si="2"/>
        <v>(N_MVR_PTS_Hi   *   -0.4492)   +</v>
      </c>
    </row>
    <row r="31" spans="1:35" x14ac:dyDescent="0.25">
      <c r="A31" t="s">
        <v>25</v>
      </c>
      <c r="B31" t="s">
        <v>27</v>
      </c>
      <c r="K31" t="s">
        <v>67</v>
      </c>
      <c r="M31">
        <v>1</v>
      </c>
      <c r="N31">
        <v>-0.50829999999999997</v>
      </c>
      <c r="O31">
        <v>0.34699999999999998</v>
      </c>
      <c r="P31">
        <v>2.1456</v>
      </c>
      <c r="Q31">
        <v>0.14299999999999999</v>
      </c>
      <c r="S31" t="s">
        <v>110</v>
      </c>
      <c r="U31">
        <v>1</v>
      </c>
      <c r="V31">
        <v>-0.34720000000000001</v>
      </c>
      <c r="W31" s="1">
        <v>0.1399</v>
      </c>
      <c r="X31">
        <v>6.1614000000000004</v>
      </c>
      <c r="Y31">
        <v>1.3100000000000001E-2</v>
      </c>
      <c r="AA31" t="s">
        <v>102</v>
      </c>
      <c r="AC31">
        <v>1</v>
      </c>
      <c r="AD31">
        <v>1.8E-5</v>
      </c>
      <c r="AE31" s="1">
        <v>7.5109999999999997E-6</v>
      </c>
      <c r="AF31">
        <v>5.7881</v>
      </c>
      <c r="AG31">
        <v>1.61E-2</v>
      </c>
      <c r="AI31" t="str">
        <f t="shared" si="2"/>
        <v>(N_BLUEBOOK_T90_IME   *   0.000018)   +</v>
      </c>
    </row>
    <row r="32" spans="1:35" x14ac:dyDescent="0.25">
      <c r="A32">
        <v>12</v>
      </c>
      <c r="B32">
        <v>3.8300000000000001E-2</v>
      </c>
      <c r="C32">
        <v>3.9800000000000002E-2</v>
      </c>
      <c r="D32">
        <v>13</v>
      </c>
      <c r="E32">
        <v>137715.611</v>
      </c>
      <c r="F32">
        <v>137717.65299999999</v>
      </c>
      <c r="G32">
        <v>21279474</v>
      </c>
      <c r="K32" t="s">
        <v>68</v>
      </c>
      <c r="M32">
        <v>1</v>
      </c>
      <c r="N32">
        <v>0.5927</v>
      </c>
      <c r="O32">
        <v>0.3271</v>
      </c>
      <c r="P32">
        <v>3.2841</v>
      </c>
      <c r="Q32">
        <v>7.0000000000000007E-2</v>
      </c>
      <c r="S32" t="s">
        <v>100</v>
      </c>
      <c r="U32">
        <v>1</v>
      </c>
      <c r="V32" s="1">
        <v>-0.37390000000000001</v>
      </c>
      <c r="W32" s="1">
        <v>0.1067</v>
      </c>
      <c r="X32">
        <v>12.2746</v>
      </c>
      <c r="Y32">
        <v>5.0000000000000001E-4</v>
      </c>
      <c r="AA32" t="s">
        <v>103</v>
      </c>
      <c r="AC32">
        <v>1</v>
      </c>
      <c r="AD32" s="1">
        <v>-1.42E-6</v>
      </c>
      <c r="AE32" s="1">
        <v>3.784E-7</v>
      </c>
      <c r="AF32">
        <v>14.0791</v>
      </c>
      <c r="AG32">
        <v>2.0000000000000001E-4</v>
      </c>
      <c r="AI32" t="str">
        <f t="shared" si="2"/>
        <v>(N_HOME_VAL_T99_IME   *   -0.00000142)   +</v>
      </c>
    </row>
    <row r="33" spans="1:35" x14ac:dyDescent="0.25">
      <c r="S33" t="s">
        <v>101</v>
      </c>
      <c r="U33">
        <v>1</v>
      </c>
      <c r="V33">
        <v>-0.45190000000000002</v>
      </c>
      <c r="W33">
        <v>0.13270000000000001</v>
      </c>
      <c r="X33">
        <v>11.598800000000001</v>
      </c>
      <c r="Y33">
        <v>6.9999999999999999E-4</v>
      </c>
      <c r="AA33" t="s">
        <v>60</v>
      </c>
      <c r="AC33">
        <v>1</v>
      </c>
      <c r="AD33">
        <v>0.16200000000000001</v>
      </c>
      <c r="AE33">
        <v>2.5499999999999998E-2</v>
      </c>
      <c r="AF33">
        <v>40.260399999999997</v>
      </c>
      <c r="AG33" t="s">
        <v>6</v>
      </c>
      <c r="AI33" t="str">
        <f t="shared" si="2"/>
        <v>(N_MVR_PTS_IME   *   0.162)   +</v>
      </c>
    </row>
    <row r="34" spans="1:35" x14ac:dyDescent="0.25">
      <c r="S34" t="s">
        <v>102</v>
      </c>
      <c r="U34">
        <v>1</v>
      </c>
      <c r="V34">
        <v>1.7E-5</v>
      </c>
      <c r="W34" s="1">
        <v>7.5399999999999998E-6</v>
      </c>
      <c r="X34">
        <v>5.0556999999999999</v>
      </c>
      <c r="Y34">
        <v>2.4500000000000001E-2</v>
      </c>
      <c r="AA34" t="s">
        <v>61</v>
      </c>
      <c r="AC34">
        <v>1</v>
      </c>
      <c r="AD34">
        <v>-2.0000000000000002E-5</v>
      </c>
      <c r="AE34" s="1">
        <v>4.4309999999999996E-6</v>
      </c>
      <c r="AF34">
        <v>21.810099999999998</v>
      </c>
      <c r="AG34" t="s">
        <v>6</v>
      </c>
      <c r="AI34" t="str">
        <f t="shared" si="2"/>
        <v>(N_OLDCLAIM_IME   *   -0.00002)   +</v>
      </c>
    </row>
    <row r="35" spans="1:35" x14ac:dyDescent="0.25">
      <c r="A35" t="s">
        <v>29</v>
      </c>
      <c r="B35" t="s">
        <v>30</v>
      </c>
      <c r="C35" t="s">
        <v>31</v>
      </c>
      <c r="D35" t="s">
        <v>15</v>
      </c>
      <c r="E35" t="s">
        <v>14</v>
      </c>
      <c r="K35" t="s">
        <v>69</v>
      </c>
      <c r="S35" t="s">
        <v>111</v>
      </c>
      <c r="U35">
        <v>1</v>
      </c>
      <c r="V35">
        <v>-0.1043</v>
      </c>
      <c r="W35">
        <v>5.5100000000000003E-2</v>
      </c>
      <c r="X35">
        <v>3.5836000000000001</v>
      </c>
      <c r="Y35">
        <v>5.8400000000000001E-2</v>
      </c>
      <c r="AA35" t="s">
        <v>104</v>
      </c>
      <c r="AC35">
        <v>1</v>
      </c>
      <c r="AD35">
        <v>1.6799999999999999E-2</v>
      </c>
      <c r="AE35">
        <v>2.0799999999999998E-3</v>
      </c>
      <c r="AF35">
        <v>65.149100000000004</v>
      </c>
      <c r="AG35" t="s">
        <v>6</v>
      </c>
      <c r="AI35" t="str">
        <f t="shared" si="2"/>
        <v>(N_TRAVTIME_T99_IME   *   0.0168)   +</v>
      </c>
    </row>
    <row r="36" spans="1:35" x14ac:dyDescent="0.25">
      <c r="A36">
        <v>1</v>
      </c>
      <c r="B36">
        <v>0</v>
      </c>
      <c r="C36">
        <v>8161</v>
      </c>
      <c r="D36">
        <v>2033.08</v>
      </c>
      <c r="E36">
        <v>21245576.559999999</v>
      </c>
      <c r="K36" t="s">
        <v>70</v>
      </c>
      <c r="L36" t="s">
        <v>71</v>
      </c>
      <c r="M36" t="s">
        <v>72</v>
      </c>
      <c r="S36" t="s">
        <v>103</v>
      </c>
      <c r="U36">
        <v>1</v>
      </c>
      <c r="V36" s="1">
        <v>-3.4200000000000002E-7</v>
      </c>
      <c r="W36" s="1">
        <v>7.1080000000000004E-7</v>
      </c>
      <c r="X36">
        <v>0.2316</v>
      </c>
      <c r="Y36">
        <v>0.63039999999999996</v>
      </c>
      <c r="AA36" t="s">
        <v>105</v>
      </c>
      <c r="AC36">
        <v>1</v>
      </c>
      <c r="AD36">
        <v>-0.36609999999999998</v>
      </c>
      <c r="AE36">
        <v>6.5199999999999994E-2</v>
      </c>
      <c r="AF36">
        <v>31.5458</v>
      </c>
      <c r="AG36" t="s">
        <v>6</v>
      </c>
      <c r="AI36" t="str">
        <f t="shared" si="2"/>
        <v>(N_BLUEBOOK_T99_IME_L   *   -0.3661)   +</v>
      </c>
    </row>
    <row r="37" spans="1:35" x14ac:dyDescent="0.25">
      <c r="K37" t="s">
        <v>21</v>
      </c>
      <c r="L37">
        <v>8818.6219999999994</v>
      </c>
      <c r="M37">
        <v>7003.8540000000003</v>
      </c>
      <c r="S37" t="s">
        <v>60</v>
      </c>
      <c r="U37">
        <v>1</v>
      </c>
      <c r="V37">
        <v>0.16170000000000001</v>
      </c>
      <c r="W37">
        <v>2.5600000000000001E-2</v>
      </c>
      <c r="X37">
        <v>39.864600000000003</v>
      </c>
      <c r="Y37" t="s">
        <v>6</v>
      </c>
      <c r="AA37" t="s">
        <v>106</v>
      </c>
      <c r="AC37">
        <v>1</v>
      </c>
      <c r="AD37">
        <v>-5.9700000000000003E-2</v>
      </c>
      <c r="AE37">
        <v>1.43E-2</v>
      </c>
      <c r="AF37">
        <v>17.406099999999999</v>
      </c>
      <c r="AG37" t="s">
        <v>6</v>
      </c>
      <c r="AI37" t="str">
        <f t="shared" si="2"/>
        <v>(N_INCOME_T99_IME_LN   *   -0.0597)   +</v>
      </c>
    </row>
    <row r="38" spans="1:35" x14ac:dyDescent="0.25">
      <c r="K38" t="s">
        <v>73</v>
      </c>
      <c r="L38">
        <v>8825.5619999999999</v>
      </c>
      <c r="M38">
        <v>7205.1289999999999</v>
      </c>
      <c r="S38" t="s">
        <v>61</v>
      </c>
      <c r="U38">
        <v>1</v>
      </c>
      <c r="V38">
        <v>-2.0000000000000002E-5</v>
      </c>
      <c r="W38" s="1">
        <v>4.4410000000000003E-6</v>
      </c>
      <c r="X38">
        <v>22.631399999999999</v>
      </c>
      <c r="Y38" t="s">
        <v>6</v>
      </c>
      <c r="AA38" t="s">
        <v>107</v>
      </c>
      <c r="AC38">
        <v>1</v>
      </c>
      <c r="AD38">
        <v>0.79759999999999998</v>
      </c>
      <c r="AE38">
        <v>0.1023</v>
      </c>
      <c r="AF38">
        <v>60.739600000000003</v>
      </c>
      <c r="AG38" t="s">
        <v>6</v>
      </c>
      <c r="AI38" t="str">
        <f t="shared" si="2"/>
        <v>(N_KIDSDRIV_IME_LN   *   0.7976)   +</v>
      </c>
    </row>
    <row r="39" spans="1:35" x14ac:dyDescent="0.25">
      <c r="A39" t="s">
        <v>13</v>
      </c>
      <c r="B39" t="s">
        <v>132</v>
      </c>
      <c r="C39" t="s">
        <v>13</v>
      </c>
      <c r="D39" t="s">
        <v>132</v>
      </c>
      <c r="K39" t="s">
        <v>74</v>
      </c>
      <c r="L39" t="s">
        <v>75</v>
      </c>
      <c r="M39">
        <v>6945.8540000000003</v>
      </c>
      <c r="S39" t="s">
        <v>104</v>
      </c>
      <c r="U39">
        <v>1</v>
      </c>
      <c r="V39">
        <v>1.6899999999999998E-2</v>
      </c>
      <c r="W39">
        <v>2.0799999999999998E-3</v>
      </c>
      <c r="X39">
        <v>65.678799999999995</v>
      </c>
      <c r="Y39" t="s">
        <v>6</v>
      </c>
      <c r="AA39" t="s">
        <v>108</v>
      </c>
      <c r="AC39">
        <v>1</v>
      </c>
      <c r="AD39">
        <v>-0.32329999999999998</v>
      </c>
      <c r="AE39">
        <v>4.3499999999999997E-2</v>
      </c>
      <c r="AF39">
        <v>55.321800000000003</v>
      </c>
      <c r="AG39" t="s">
        <v>6</v>
      </c>
      <c r="AI39" t="str">
        <f t="shared" si="2"/>
        <v>(N_TIF_IME_LN   *   -0.3233)   +</v>
      </c>
    </row>
    <row r="40" spans="1:35" x14ac:dyDescent="0.25">
      <c r="A40" t="s">
        <v>14</v>
      </c>
      <c r="B40">
        <f>E36</f>
        <v>21245576.559999999</v>
      </c>
      <c r="C40" t="s">
        <v>27</v>
      </c>
      <c r="D40">
        <f>C32</f>
        <v>3.9800000000000002E-2</v>
      </c>
      <c r="S40" t="s">
        <v>112</v>
      </c>
      <c r="U40">
        <v>1</v>
      </c>
      <c r="V40">
        <v>1.7399999999999999E-2</v>
      </c>
      <c r="W40">
        <v>1.1299999999999999E-2</v>
      </c>
      <c r="X40">
        <v>2.4011</v>
      </c>
      <c r="Y40">
        <v>0.12130000000000001</v>
      </c>
    </row>
    <row r="41" spans="1:35" x14ac:dyDescent="0.25">
      <c r="A41" t="s">
        <v>15</v>
      </c>
      <c r="B41">
        <f>D36</f>
        <v>2033.08</v>
      </c>
      <c r="C41" t="s">
        <v>19</v>
      </c>
      <c r="D41">
        <f>B32</f>
        <v>3.8300000000000001E-2</v>
      </c>
      <c r="S41" t="s">
        <v>105</v>
      </c>
      <c r="U41">
        <v>1</v>
      </c>
      <c r="V41">
        <v>-0.35680000000000001</v>
      </c>
      <c r="W41">
        <v>6.5600000000000006E-2</v>
      </c>
      <c r="X41">
        <v>29.602799999999998</v>
      </c>
      <c r="Y41" t="s">
        <v>6</v>
      </c>
    </row>
    <row r="42" spans="1:35" x14ac:dyDescent="0.25">
      <c r="A42" t="s">
        <v>16</v>
      </c>
      <c r="B42">
        <f>B25</f>
        <v>4612.9679699999997</v>
      </c>
      <c r="C42" t="s">
        <v>20</v>
      </c>
      <c r="D42">
        <f>D32</f>
        <v>13</v>
      </c>
      <c r="K42" t="s">
        <v>27</v>
      </c>
      <c r="L42">
        <v>0.21729999999999999</v>
      </c>
      <c r="M42" t="s">
        <v>76</v>
      </c>
      <c r="N42">
        <v>0.31730000000000003</v>
      </c>
      <c r="S42" t="s">
        <v>113</v>
      </c>
      <c r="U42">
        <v>1</v>
      </c>
      <c r="V42">
        <v>-2.3800000000000002E-2</v>
      </c>
      <c r="W42">
        <v>1.37E-2</v>
      </c>
      <c r="X42">
        <v>3.0299</v>
      </c>
      <c r="Y42">
        <v>8.1699999999999995E-2</v>
      </c>
      <c r="AA42" t="s">
        <v>69</v>
      </c>
    </row>
    <row r="43" spans="1:35" x14ac:dyDescent="0.25">
      <c r="A43" t="s">
        <v>17</v>
      </c>
      <c r="B43">
        <f>B26</f>
        <v>1504.32465</v>
      </c>
      <c r="C43" t="s">
        <v>21</v>
      </c>
      <c r="D43">
        <f>E32</f>
        <v>137715.611</v>
      </c>
      <c r="S43" t="s">
        <v>106</v>
      </c>
      <c r="U43">
        <v>1</v>
      </c>
      <c r="V43">
        <v>-0.08</v>
      </c>
      <c r="W43">
        <v>1.83E-2</v>
      </c>
      <c r="X43">
        <v>19.090599999999998</v>
      </c>
      <c r="Y43" t="s">
        <v>6</v>
      </c>
      <c r="AA43" t="s">
        <v>70</v>
      </c>
      <c r="AB43" t="s">
        <v>71</v>
      </c>
      <c r="AC43" t="s">
        <v>72</v>
      </c>
    </row>
    <row r="44" spans="1:35" x14ac:dyDescent="0.25">
      <c r="A44" t="s">
        <v>18</v>
      </c>
      <c r="B44">
        <f>B27</f>
        <v>306.64710000000002</v>
      </c>
      <c r="C44" t="s">
        <v>22</v>
      </c>
      <c r="D44">
        <f>F32</f>
        <v>137717.65299999999</v>
      </c>
      <c r="S44" t="s">
        <v>107</v>
      </c>
      <c r="U44">
        <v>1</v>
      </c>
      <c r="V44">
        <v>0.75060000000000004</v>
      </c>
      <c r="W44">
        <v>0.1129</v>
      </c>
      <c r="X44">
        <v>44.215499999999999</v>
      </c>
      <c r="Y44" t="s">
        <v>6</v>
      </c>
      <c r="AA44" t="s">
        <v>21</v>
      </c>
      <c r="AB44">
        <v>8818.6219999999994</v>
      </c>
      <c r="AC44">
        <v>6726.4759999999997</v>
      </c>
    </row>
    <row r="45" spans="1:35" x14ac:dyDescent="0.25">
      <c r="K45" t="s">
        <v>77</v>
      </c>
      <c r="S45" t="s">
        <v>108</v>
      </c>
      <c r="U45">
        <v>1</v>
      </c>
      <c r="V45">
        <v>-0.32619999999999999</v>
      </c>
      <c r="W45">
        <v>4.36E-2</v>
      </c>
      <c r="X45">
        <v>56.091099999999997</v>
      </c>
      <c r="Y45" t="s">
        <v>6</v>
      </c>
      <c r="AA45" t="s">
        <v>73</v>
      </c>
      <c r="AB45">
        <v>8825.5619999999999</v>
      </c>
      <c r="AC45">
        <v>6976.3339999999998</v>
      </c>
    </row>
    <row r="46" spans="1:35" x14ac:dyDescent="0.25">
      <c r="K46" t="s">
        <v>78</v>
      </c>
      <c r="L46" t="s">
        <v>33</v>
      </c>
      <c r="M46" t="s">
        <v>1</v>
      </c>
      <c r="N46" t="s">
        <v>34</v>
      </c>
      <c r="AA46" t="s">
        <v>74</v>
      </c>
      <c r="AB46" t="s">
        <v>75</v>
      </c>
      <c r="AC46">
        <v>6654.4759999999997</v>
      </c>
    </row>
    <row r="47" spans="1:35" x14ac:dyDescent="0.25">
      <c r="K47" t="s">
        <v>79</v>
      </c>
      <c r="L47">
        <v>1870.7673</v>
      </c>
      <c r="M47">
        <v>28</v>
      </c>
      <c r="N47" t="s">
        <v>6</v>
      </c>
    </row>
    <row r="48" spans="1:35" x14ac:dyDescent="0.25">
      <c r="K48" t="s">
        <v>80</v>
      </c>
      <c r="L48">
        <v>1673.6328000000001</v>
      </c>
      <c r="M48">
        <v>28</v>
      </c>
      <c r="N48" t="s">
        <v>6</v>
      </c>
      <c r="S48" t="s">
        <v>69</v>
      </c>
    </row>
    <row r="49" spans="11:30" x14ac:dyDescent="0.25">
      <c r="K49" t="s">
        <v>32</v>
      </c>
      <c r="L49">
        <v>1271.9264000000001</v>
      </c>
      <c r="M49">
        <v>28</v>
      </c>
      <c r="N49" t="s">
        <v>6</v>
      </c>
      <c r="S49" t="s">
        <v>70</v>
      </c>
      <c r="T49" t="s">
        <v>71</v>
      </c>
      <c r="U49" t="s">
        <v>72</v>
      </c>
      <c r="AA49" t="s">
        <v>27</v>
      </c>
      <c r="AB49">
        <v>0.24660000000000001</v>
      </c>
      <c r="AC49" t="s">
        <v>76</v>
      </c>
      <c r="AD49">
        <v>0.36009999999999998</v>
      </c>
    </row>
    <row r="50" spans="11:30" x14ac:dyDescent="0.25">
      <c r="S50" t="s">
        <v>21</v>
      </c>
      <c r="T50">
        <v>8818.6219999999994</v>
      </c>
      <c r="U50">
        <v>6722.759</v>
      </c>
    </row>
    <row r="51" spans="11:30" x14ac:dyDescent="0.25">
      <c r="S51" t="s">
        <v>73</v>
      </c>
      <c r="T51">
        <v>8825.5619999999999</v>
      </c>
      <c r="U51">
        <v>7014.26</v>
      </c>
    </row>
    <row r="52" spans="11:30" x14ac:dyDescent="0.25">
      <c r="K52" t="s">
        <v>81</v>
      </c>
      <c r="S52" t="s">
        <v>74</v>
      </c>
      <c r="T52" t="s">
        <v>75</v>
      </c>
      <c r="U52">
        <v>6638.759</v>
      </c>
      <c r="AA52" t="s">
        <v>77</v>
      </c>
    </row>
    <row r="53" spans="11:30" x14ac:dyDescent="0.25">
      <c r="K53" t="s">
        <v>82</v>
      </c>
      <c r="L53">
        <v>75.099999999999994</v>
      </c>
      <c r="M53" t="s">
        <v>83</v>
      </c>
      <c r="N53">
        <v>0.59899999999999998</v>
      </c>
      <c r="AA53" t="s">
        <v>78</v>
      </c>
      <c r="AB53" t="s">
        <v>33</v>
      </c>
      <c r="AC53" t="s">
        <v>1</v>
      </c>
      <c r="AD53" t="s">
        <v>34</v>
      </c>
    </row>
    <row r="54" spans="11:30" x14ac:dyDescent="0.25">
      <c r="K54" t="s">
        <v>84</v>
      </c>
      <c r="L54">
        <v>15.2</v>
      </c>
      <c r="M54" t="s">
        <v>85</v>
      </c>
      <c r="N54">
        <v>0.66300000000000003</v>
      </c>
      <c r="AA54" t="s">
        <v>79</v>
      </c>
      <c r="AB54">
        <v>2162.1457999999998</v>
      </c>
      <c r="AC54">
        <v>35</v>
      </c>
      <c r="AD54" t="s">
        <v>6</v>
      </c>
    </row>
    <row r="55" spans="11:30" x14ac:dyDescent="0.25">
      <c r="K55" t="s">
        <v>86</v>
      </c>
      <c r="L55">
        <v>9.6999999999999993</v>
      </c>
      <c r="M55" t="s">
        <v>87</v>
      </c>
      <c r="N55">
        <v>0.23300000000000001</v>
      </c>
      <c r="S55" t="s">
        <v>27</v>
      </c>
      <c r="T55">
        <v>0.2482</v>
      </c>
      <c r="U55" t="s">
        <v>76</v>
      </c>
      <c r="V55">
        <v>0.3624</v>
      </c>
      <c r="AA55" t="s">
        <v>80</v>
      </c>
      <c r="AB55">
        <v>1888.787</v>
      </c>
      <c r="AC55">
        <v>35</v>
      </c>
      <c r="AD55" t="s">
        <v>6</v>
      </c>
    </row>
    <row r="56" spans="11:30" x14ac:dyDescent="0.25">
      <c r="K56" t="s">
        <v>88</v>
      </c>
      <c r="L56">
        <v>11331506</v>
      </c>
      <c r="M56" t="s">
        <v>89</v>
      </c>
      <c r="N56">
        <v>0.79900000000000004</v>
      </c>
      <c r="AA56" t="s">
        <v>32</v>
      </c>
      <c r="AB56">
        <v>1381.8523</v>
      </c>
      <c r="AC56">
        <v>35</v>
      </c>
      <c r="AD56" t="s">
        <v>6</v>
      </c>
    </row>
    <row r="58" spans="11:30" x14ac:dyDescent="0.25">
      <c r="S58" t="s">
        <v>77</v>
      </c>
    </row>
    <row r="59" spans="11:30" x14ac:dyDescent="0.25">
      <c r="K59" t="s">
        <v>114</v>
      </c>
      <c r="S59" t="s">
        <v>78</v>
      </c>
      <c r="T59" t="s">
        <v>33</v>
      </c>
      <c r="U59" t="s">
        <v>1</v>
      </c>
      <c r="V59" t="s">
        <v>34</v>
      </c>
      <c r="AA59" t="s">
        <v>81</v>
      </c>
    </row>
    <row r="60" spans="11:30" x14ac:dyDescent="0.25">
      <c r="K60" t="s">
        <v>33</v>
      </c>
      <c r="L60" t="s">
        <v>1</v>
      </c>
      <c r="M60" t="s">
        <v>34</v>
      </c>
      <c r="S60" t="s">
        <v>79</v>
      </c>
      <c r="T60">
        <v>2177.8624</v>
      </c>
      <c r="U60">
        <v>41</v>
      </c>
      <c r="V60" t="s">
        <v>6</v>
      </c>
      <c r="AA60" t="s">
        <v>82</v>
      </c>
      <c r="AB60">
        <v>77.8</v>
      </c>
      <c r="AC60" t="s">
        <v>83</v>
      </c>
      <c r="AD60">
        <v>0.64200000000000002</v>
      </c>
    </row>
    <row r="61" spans="11:30" x14ac:dyDescent="0.25">
      <c r="K61">
        <v>10.16</v>
      </c>
      <c r="L61">
        <v>8</v>
      </c>
      <c r="M61">
        <v>0.254</v>
      </c>
      <c r="S61" t="s">
        <v>80</v>
      </c>
      <c r="T61">
        <v>1904.0449000000001</v>
      </c>
      <c r="U61">
        <v>41</v>
      </c>
      <c r="V61" t="s">
        <v>6</v>
      </c>
      <c r="AA61" t="s">
        <v>84</v>
      </c>
      <c r="AB61">
        <v>13.6</v>
      </c>
      <c r="AC61" t="s">
        <v>85</v>
      </c>
      <c r="AD61">
        <v>0.70199999999999996</v>
      </c>
    </row>
    <row r="62" spans="11:30" x14ac:dyDescent="0.25">
      <c r="S62" t="s">
        <v>32</v>
      </c>
      <c r="T62">
        <v>1388.3069</v>
      </c>
      <c r="U62">
        <v>41</v>
      </c>
      <c r="V62" t="s">
        <v>6</v>
      </c>
      <c r="AA62" t="s">
        <v>86</v>
      </c>
      <c r="AB62">
        <v>8.6</v>
      </c>
      <c r="AC62" t="s">
        <v>87</v>
      </c>
      <c r="AD62">
        <v>0.25</v>
      </c>
    </row>
    <row r="63" spans="11:30" x14ac:dyDescent="0.25">
      <c r="AA63" t="s">
        <v>88</v>
      </c>
      <c r="AB63">
        <v>11331506</v>
      </c>
      <c r="AC63" t="s">
        <v>89</v>
      </c>
      <c r="AD63">
        <v>0.82099999999999995</v>
      </c>
    </row>
    <row r="64" spans="11:30" x14ac:dyDescent="0.25">
      <c r="K64" t="s">
        <v>115</v>
      </c>
    </row>
    <row r="65" spans="11:30" x14ac:dyDescent="0.25">
      <c r="K65" t="s">
        <v>116</v>
      </c>
      <c r="L65">
        <v>0.203568</v>
      </c>
      <c r="M65" t="s">
        <v>117</v>
      </c>
      <c r="N65">
        <v>0.46171499999999999</v>
      </c>
      <c r="S65" t="s">
        <v>81</v>
      </c>
    </row>
    <row r="66" spans="11:30" x14ac:dyDescent="0.25">
      <c r="K66" t="s">
        <v>118</v>
      </c>
      <c r="L66">
        <v>17.787424999999999</v>
      </c>
      <c r="M66" t="s">
        <v>119</v>
      </c>
      <c r="N66" t="s">
        <v>6</v>
      </c>
      <c r="S66" t="s">
        <v>82</v>
      </c>
      <c r="T66">
        <v>77.7</v>
      </c>
      <c r="U66" t="s">
        <v>83</v>
      </c>
      <c r="V66">
        <v>0.64</v>
      </c>
      <c r="AA66" t="s">
        <v>114</v>
      </c>
    </row>
    <row r="67" spans="11:30" x14ac:dyDescent="0.25">
      <c r="S67" t="s">
        <v>84</v>
      </c>
      <c r="T67">
        <v>13.7</v>
      </c>
      <c r="U67" t="s">
        <v>85</v>
      </c>
      <c r="V67">
        <v>0.70099999999999996</v>
      </c>
      <c r="AA67" t="s">
        <v>33</v>
      </c>
      <c r="AB67" t="s">
        <v>1</v>
      </c>
      <c r="AC67" t="s">
        <v>34</v>
      </c>
    </row>
    <row r="68" spans="11:30" x14ac:dyDescent="0.25">
      <c r="S68" t="s">
        <v>86</v>
      </c>
      <c r="T68">
        <v>8.6</v>
      </c>
      <c r="U68" t="s">
        <v>87</v>
      </c>
      <c r="V68">
        <v>0.249</v>
      </c>
      <c r="AA68">
        <v>9.6762999999999995</v>
      </c>
      <c r="AB68">
        <v>8</v>
      </c>
      <c r="AC68">
        <v>0.28849999999999998</v>
      </c>
    </row>
    <row r="69" spans="11:30" x14ac:dyDescent="0.25">
      <c r="K69" t="s">
        <v>25</v>
      </c>
      <c r="L69" t="s">
        <v>136</v>
      </c>
      <c r="M69" t="s">
        <v>21</v>
      </c>
      <c r="N69" t="s">
        <v>73</v>
      </c>
      <c r="O69" t="s">
        <v>116</v>
      </c>
      <c r="P69" t="s">
        <v>137</v>
      </c>
      <c r="S69" t="s">
        <v>88</v>
      </c>
      <c r="T69">
        <v>11331506</v>
      </c>
      <c r="U69" t="s">
        <v>89</v>
      </c>
      <c r="V69">
        <v>0.82</v>
      </c>
    </row>
    <row r="70" spans="11:30" x14ac:dyDescent="0.25">
      <c r="K70" t="s">
        <v>133</v>
      </c>
      <c r="L70">
        <f>COUNTA(K5:K32)</f>
        <v>28</v>
      </c>
      <c r="M70">
        <f>M37</f>
        <v>7003.8540000000003</v>
      </c>
      <c r="N70">
        <f>M38</f>
        <v>7205.1289999999999</v>
      </c>
      <c r="O70">
        <f>L65</f>
        <v>0.203568</v>
      </c>
      <c r="P70">
        <f>L66</f>
        <v>17.787424999999999</v>
      </c>
    </row>
    <row r="71" spans="11:30" x14ac:dyDescent="0.25">
      <c r="K71" t="s">
        <v>134</v>
      </c>
      <c r="L71">
        <f>COUNTA(S5:S45)</f>
        <v>41</v>
      </c>
      <c r="M71">
        <f>U50</f>
        <v>6722.759</v>
      </c>
      <c r="N71">
        <f>U51</f>
        <v>7014.26</v>
      </c>
      <c r="O71">
        <f>T78</f>
        <v>0.21943299999999999</v>
      </c>
      <c r="P71">
        <f>T79</f>
        <v>19.173694999999999</v>
      </c>
      <c r="AA71" t="s">
        <v>115</v>
      </c>
    </row>
    <row r="72" spans="11:30" x14ac:dyDescent="0.25">
      <c r="K72" t="s">
        <v>135</v>
      </c>
      <c r="L72">
        <f>COUNTA(AA5:AA39)</f>
        <v>35</v>
      </c>
      <c r="M72">
        <f>AC44</f>
        <v>6726.4759999999997</v>
      </c>
      <c r="N72">
        <f>AC45</f>
        <v>6976.3339999999998</v>
      </c>
      <c r="O72">
        <f>AB72</f>
        <v>0.218525</v>
      </c>
      <c r="P72">
        <f>AB73</f>
        <v>19.094351</v>
      </c>
      <c r="S72" t="s">
        <v>114</v>
      </c>
      <c r="AA72" t="s">
        <v>116</v>
      </c>
      <c r="AB72">
        <v>0.218525</v>
      </c>
      <c r="AC72" t="s">
        <v>117</v>
      </c>
      <c r="AD72">
        <v>0.495639</v>
      </c>
    </row>
    <row r="73" spans="11:30" x14ac:dyDescent="0.25">
      <c r="S73" t="s">
        <v>33</v>
      </c>
      <c r="T73" t="s">
        <v>1</v>
      </c>
      <c r="U73" t="s">
        <v>34</v>
      </c>
      <c r="AA73" t="s">
        <v>118</v>
      </c>
      <c r="AB73">
        <v>19.094351</v>
      </c>
      <c r="AC73" t="s">
        <v>119</v>
      </c>
      <c r="AD73" t="s">
        <v>6</v>
      </c>
    </row>
    <row r="74" spans="11:30" x14ac:dyDescent="0.25">
      <c r="S74">
        <v>6.2008999999999999</v>
      </c>
      <c r="T74">
        <v>8</v>
      </c>
      <c r="U74">
        <v>0.62470000000000003</v>
      </c>
    </row>
    <row r="77" spans="11:30" x14ac:dyDescent="0.25">
      <c r="S77" t="s">
        <v>115</v>
      </c>
    </row>
    <row r="78" spans="11:30" x14ac:dyDescent="0.25">
      <c r="S78" t="s">
        <v>116</v>
      </c>
      <c r="T78">
        <v>0.21943299999999999</v>
      </c>
      <c r="U78" t="s">
        <v>117</v>
      </c>
      <c r="V78">
        <v>0.497699</v>
      </c>
    </row>
    <row r="79" spans="11:30" x14ac:dyDescent="0.25">
      <c r="S79" t="s">
        <v>118</v>
      </c>
      <c r="T79">
        <v>19.173694999999999</v>
      </c>
      <c r="U79" t="s">
        <v>119</v>
      </c>
      <c r="V79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Darryl Buswell</dc:creator>
  <cp:lastModifiedBy>Darryl Buswell</cp:lastModifiedBy>
  <dcterms:created xsi:type="dcterms:W3CDTF">2016-07-09T06:37:03Z</dcterms:created>
  <dcterms:modified xsi:type="dcterms:W3CDTF">2016-07-31T02:36:30Z</dcterms:modified>
</cp:coreProperties>
</file>