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Education\Northwestern\MSPA\PREDICT 411\Unit 03 - Poisson Regression (Weeks 7 - 8)\Assignment\"/>
    </mc:Choice>
  </mc:AlternateContent>
  <bookViews>
    <workbookView xWindow="0" yWindow="0" windowWidth="28365" windowHeight="10350"/>
  </bookViews>
  <sheets>
    <sheet name="Sheet1" sheetId="1" r:id="rId1"/>
  </sheets>
  <calcPr calcId="162913" calcMode="autoNoTable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5" i="1" l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AT18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2" i="1"/>
  <c r="AT8" i="1"/>
  <c r="AT7" i="1"/>
  <c r="AT6" i="1"/>
  <c r="AT5" i="1"/>
  <c r="AT23" i="1"/>
  <c r="AT17" i="1"/>
  <c r="AT16" i="1"/>
  <c r="AT15" i="1"/>
  <c r="AT14" i="1"/>
  <c r="AT13" i="1"/>
  <c r="AT12" i="1"/>
  <c r="AT11" i="1"/>
  <c r="AT10" i="1"/>
  <c r="AT9" i="1"/>
  <c r="AT4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U30" i="1"/>
  <c r="U29" i="1"/>
  <c r="U28" i="1"/>
  <c r="U27" i="1"/>
  <c r="U26" i="1"/>
  <c r="U25" i="1"/>
  <c r="U24" i="1"/>
  <c r="U23" i="1"/>
  <c r="U2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35" i="1"/>
  <c r="U34" i="1"/>
  <c r="U33" i="1"/>
  <c r="U32" i="1"/>
  <c r="U31" i="1"/>
  <c r="U21" i="1"/>
  <c r="U20" i="1"/>
  <c r="U4" i="1"/>
  <c r="U5" i="1"/>
  <c r="I4" i="1"/>
  <c r="O91" i="1"/>
  <c r="N91" i="1"/>
  <c r="M91" i="1"/>
  <c r="L91" i="1"/>
  <c r="O90" i="1"/>
  <c r="N90" i="1"/>
  <c r="M90" i="1"/>
  <c r="L90" i="1"/>
  <c r="O89" i="1"/>
  <c r="N89" i="1"/>
  <c r="M89" i="1"/>
  <c r="L89" i="1"/>
  <c r="I25" i="1"/>
  <c r="I24" i="1"/>
  <c r="I23" i="1"/>
  <c r="I22" i="1"/>
  <c r="I21" i="1"/>
  <c r="I20" i="1"/>
  <c r="I19" i="1"/>
  <c r="I18" i="1"/>
  <c r="I17" i="1"/>
  <c r="I16" i="1" l="1"/>
  <c r="I15" i="1"/>
  <c r="I14" i="1"/>
  <c r="I13" i="1"/>
  <c r="I12" i="1"/>
  <c r="I11" i="1"/>
  <c r="I10" i="1"/>
  <c r="I9" i="1"/>
  <c r="I8" i="1"/>
  <c r="I7" i="1"/>
  <c r="I6" i="1"/>
  <c r="I5" i="1"/>
  <c r="D60" i="1"/>
  <c r="D59" i="1"/>
  <c r="D58" i="1"/>
  <c r="D57" i="1"/>
  <c r="D56" i="1"/>
  <c r="B60" i="1"/>
  <c r="B59" i="1"/>
  <c r="B58" i="1"/>
  <c r="B57" i="1"/>
  <c r="B56" i="1"/>
</calcChain>
</file>

<file path=xl/sharedStrings.xml><?xml version="1.0" encoding="utf-8"?>
<sst xmlns="http://schemas.openxmlformats.org/spreadsheetml/2006/main" count="671" uniqueCount="134">
  <si>
    <t>Variable</t>
  </si>
  <si>
    <t>DF</t>
  </si>
  <si>
    <t>Parameter</t>
  </si>
  <si>
    <t>Error</t>
  </si>
  <si>
    <t>t Value</t>
  </si>
  <si>
    <t>Intercept</t>
  </si>
  <si>
    <t>&lt;.0001</t>
  </si>
  <si>
    <t>$\text{Pr} &gt; |t|$</t>
  </si>
  <si>
    <t>VIF</t>
  </si>
  <si>
    <t>Source</t>
  </si>
  <si>
    <t>Sum of Squares</t>
  </si>
  <si>
    <t>Mean Square</t>
  </si>
  <si>
    <t>F Value</t>
  </si>
  <si>
    <t>Measure</t>
  </si>
  <si>
    <t>MSE</t>
  </si>
  <si>
    <t>MAE</t>
  </si>
  <si>
    <t>Root MSE</t>
  </si>
  <si>
    <t>Dependent Mean</t>
  </si>
  <si>
    <t>Coeff Var</t>
  </si>
  <si>
    <t>Adj R-Sq</t>
  </si>
  <si>
    <t>C(p)</t>
  </si>
  <si>
    <t>AIC</t>
  </si>
  <si>
    <t>BIC</t>
  </si>
  <si>
    <t>Pr &gt; F</t>
  </si>
  <si>
    <t>Number in</t>
  </si>
  <si>
    <t>Model</t>
  </si>
  <si>
    <t>Adjusted</t>
  </si>
  <si>
    <t>R-Square</t>
  </si>
  <si>
    <t>Corrected Total</t>
  </si>
  <si>
    <t>Obs</t>
  </si>
  <si>
    <t>_TYPE_</t>
  </si>
  <si>
    <t>_FREQ_</t>
  </si>
  <si>
    <t>Chi-Square</t>
  </si>
  <si>
    <t>Pr &gt; ChiSq</t>
  </si>
  <si>
    <t>Criterion</t>
  </si>
  <si>
    <t>Linear - Stepwise</t>
  </si>
  <si>
    <t>Statistic</t>
  </si>
  <si>
    <t>S.E.</t>
  </si>
  <si>
    <t>Est.</t>
  </si>
  <si>
    <t>N_Alcohol_OF</t>
  </si>
  <si>
    <t>N_STARS_1</t>
  </si>
  <si>
    <t>N_STARS_GTE2</t>
  </si>
  <si>
    <t>N_LabelAppeal_5</t>
  </si>
  <si>
    <t>N_AcidIndex_IME</t>
  </si>
  <si>
    <t>N_AcidIndex_T99_IME</t>
  </si>
  <si>
    <t>N_Alcohol_IME</t>
  </si>
  <si>
    <t>N_Alcohol_T90_IME</t>
  </si>
  <si>
    <t>N_Chlorides_IME</t>
  </si>
  <si>
    <t>N_Density_T90_IME</t>
  </si>
  <si>
    <t>N_LabelAppeal_IME</t>
  </si>
  <si>
    <t>N_STARS_IME</t>
  </si>
  <si>
    <t>N_Sulphates_IME</t>
  </si>
  <si>
    <t>N_pH_T90_IME</t>
  </si>
  <si>
    <t>N_AcidIndex_T99_IME_LN</t>
  </si>
  <si>
    <t>N_Alcohol_T90_IME_LN</t>
  </si>
  <si>
    <t>N_CitricAcid_T90_IME_LN</t>
  </si>
  <si>
    <t>N_STARS_IME_LN</t>
  </si>
  <si>
    <t>N_AcidIndex_T95_IME</t>
  </si>
  <si>
    <t>N_CitricAcid_T90_IME</t>
  </si>
  <si>
    <t>N_FreSulfDiox_T99_IME</t>
  </si>
  <si>
    <t>N_TotSulfDiox_IME</t>
  </si>
  <si>
    <t>N_VolAcid_IME</t>
  </si>
  <si>
    <t>N_FreSulfDiox_IME_LN</t>
  </si>
  <si>
    <t>Estimate</t>
  </si>
  <si>
    <t>Standard</t>
  </si>
  <si>
    <t>Value</t>
  </si>
  <si>
    <t>Value/DF</t>
  </si>
  <si>
    <t>Deviance</t>
  </si>
  <si>
    <t>Scaled Deviance</t>
  </si>
  <si>
    <t>Pearson Chi-Square</t>
  </si>
  <si>
    <t>Scaled Pearson X2</t>
  </si>
  <si>
    <t>Log Likelihood</t>
  </si>
  <si>
    <t>Full Log Likelihood</t>
  </si>
  <si>
    <t>AIC (smaller is better)</t>
  </si>
  <si>
    <t>AICC (smaller is better)</t>
  </si>
  <si>
    <t>BIC (smaller is better)</t>
  </si>
  <si>
    <t>GLM Poisson - Stepwise</t>
  </si>
  <si>
    <t>.</t>
  </si>
  <si>
    <t>GLM Negative Binomial - Stepwise</t>
  </si>
  <si>
    <t>Wald 95% Confidence Limits</t>
  </si>
  <si>
    <t>Wald Chi-Square</t>
  </si>
  <si>
    <t>N_AcidIndex_IME 4</t>
  </si>
  <si>
    <t>N_AcidIndex_IME 5</t>
  </si>
  <si>
    <t>N_AcidIndex_IME 6</t>
  </si>
  <si>
    <t>N_AcidIndex_IME 7</t>
  </si>
  <si>
    <t>N_AcidIndex_IME 8</t>
  </si>
  <si>
    <t>N_AcidIndex_IME 9</t>
  </si>
  <si>
    <t>N_AcidIndex_IME 10</t>
  </si>
  <si>
    <t>N_AcidIndex_IME 11</t>
  </si>
  <si>
    <t>N_AcidIndex_IME 12</t>
  </si>
  <si>
    <t>N_AcidIndex_IME 13</t>
  </si>
  <si>
    <t>N_AcidIndex_IME 14</t>
  </si>
  <si>
    <t>N_AcidIndex_IME 15</t>
  </si>
  <si>
    <t>N_AcidIndex_IME 16</t>
  </si>
  <si>
    <t>N_LabelAppeal_IME -2</t>
  </si>
  <si>
    <t>N_LabelAppeal_IME -1</t>
  </si>
  <si>
    <t>N_LabelAppeal_IME 0</t>
  </si>
  <si>
    <t>N_LabelAppeal_IME 1</t>
  </si>
  <si>
    <t>N_LabelAppeal_T99_IM</t>
  </si>
  <si>
    <t>N_STARS_IME 1</t>
  </si>
  <si>
    <t>N_STARS_IME 2</t>
  </si>
  <si>
    <t>N_STARS_IME 3</t>
  </si>
  <si>
    <t>Intercept_Zero</t>
  </si>
  <si>
    <t>N_STARS_IME_Zero 1</t>
  </si>
  <si>
    <t>N_STARS_IME_Zero 2</t>
  </si>
  <si>
    <t>N_STARS_IME_Zero 3</t>
  </si>
  <si>
    <t>N_LabelAppeal_IME_Zero -2</t>
  </si>
  <si>
    <t>N_LabelAppeal_IME_Zero -1</t>
  </si>
  <si>
    <t>N_LabelAppeal_IME_Zero 0</t>
  </si>
  <si>
    <t>N_LabelAppeal_IME_Zero 1</t>
  </si>
  <si>
    <t>N_AcidIndex_IME_Zero 4</t>
  </si>
  <si>
    <t>N_AcidIndex_IME_Zero 5</t>
  </si>
  <si>
    <t>N_AcidIndex_IME_Zero 6</t>
  </si>
  <si>
    <t>N_AcidIndex_IME_Zero 7</t>
  </si>
  <si>
    <t>N_AcidIndex_IME_Zero 8</t>
  </si>
  <si>
    <t>N_AcidIndex_IME_Zero 9</t>
  </si>
  <si>
    <t>N_AcidIndex_IME_Zero 10</t>
  </si>
  <si>
    <t>N_AcidIndex_IME_Zero 11</t>
  </si>
  <si>
    <t>N_AcidIndex_IME_Zero 12</t>
  </si>
  <si>
    <t>N_AcidIndex_IME_Zero 13</t>
  </si>
  <si>
    <t>N_AcidIndex_IME_Zero 14</t>
  </si>
  <si>
    <t>N_AcidIndex_IME_Zero 15</t>
  </si>
  <si>
    <t>N_AcidIndex_IME_Zero 16</t>
  </si>
  <si>
    <t>N_AcidIndex_IME 17</t>
  </si>
  <si>
    <t>N_LabelAppeal_IME 2</t>
  </si>
  <si>
    <t>N_STARS_IME 4</t>
  </si>
  <si>
    <t>GLM Zero Inflated Poisson - Stepwise</t>
  </si>
  <si>
    <t>GLM Zero Inflated Negative Binomial - Stepwise</t>
  </si>
  <si>
    <t>Step</t>
  </si>
  <si>
    <t>AICC</t>
  </si>
  <si>
    <t>Model_Poi_S</t>
  </si>
  <si>
    <t>Model_NB_S</t>
  </si>
  <si>
    <t>Model_ZPoi_S</t>
  </si>
  <si>
    <t>Model_ZNB_S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</si>
</sst>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"/>
  <sheetViews>
    <sheetView tabSelected="1" workbookViewId="0">
      <selection activeCell="B15" sqref="B15"/>
    </sheetView>
  </sheetViews>
  <sheetFormatPr defaultRowHeight="15" x14ac:dyDescent="0.25"/>
  <cols>
    <col min="1" max="1" width="31.140625" bestFit="1" customWidth="1"/>
    <col min="9" max="9" width="35.7109375" customWidth="1"/>
    <col min="11" max="11" width="31.140625" bestFit="1" customWidth="1"/>
    <col min="21" max="21" width="35.7109375" customWidth="1"/>
    <col min="23" max="23" width="31.140625" bestFit="1" customWidth="1"/>
    <col min="33" max="33" width="35.7109375" customWidth="1"/>
    <col min="36" max="36" width="30.140625" bestFit="1" customWidth="1"/>
    <col min="46" max="46" width="35.7109375" customWidth="1"/>
    <col min="49" max="49" width="31" bestFit="1" customWidth="1"/>
    <col min="59" max="59" width="35.7109375" customWidth="1"/>
  </cols>
  <sheetData>
    <row r="1" spans="1:59" x14ac:dyDescent="0.25">
      <c r="A1" t="s">
        <v>35</v>
      </c>
      <c r="K1" t="s">
        <v>76</v>
      </c>
      <c r="W1" t="s">
        <v>78</v>
      </c>
      <c r="AJ1" t="s">
        <v>126</v>
      </c>
      <c r="AW1" t="s">
        <v>127</v>
      </c>
    </row>
    <row r="3" spans="1:59" x14ac:dyDescent="0.25">
      <c r="A3" t="s">
        <v>0</v>
      </c>
      <c r="B3" t="s">
        <v>1</v>
      </c>
      <c r="C3" t="s">
        <v>38</v>
      </c>
      <c r="D3" t="s">
        <v>37</v>
      </c>
      <c r="E3" t="s">
        <v>4</v>
      </c>
      <c r="F3" t="s">
        <v>7</v>
      </c>
      <c r="G3" t="s">
        <v>8</v>
      </c>
      <c r="K3" t="s">
        <v>2</v>
      </c>
      <c r="L3" t="s">
        <v>128</v>
      </c>
      <c r="M3" t="s">
        <v>1</v>
      </c>
      <c r="N3" t="s">
        <v>38</v>
      </c>
      <c r="O3" t="s">
        <v>37</v>
      </c>
      <c r="P3" t="s">
        <v>79</v>
      </c>
      <c r="R3" t="s">
        <v>80</v>
      </c>
      <c r="S3" t="s">
        <v>33</v>
      </c>
      <c r="W3" t="s">
        <v>2</v>
      </c>
      <c r="X3" t="s">
        <v>128</v>
      </c>
      <c r="Y3" t="s">
        <v>1</v>
      </c>
      <c r="Z3" t="s">
        <v>38</v>
      </c>
      <c r="AA3" t="s">
        <v>37</v>
      </c>
      <c r="AB3" t="s">
        <v>79</v>
      </c>
      <c r="AD3" t="s">
        <v>80</v>
      </c>
      <c r="AE3" t="s">
        <v>33</v>
      </c>
      <c r="AJ3" t="s">
        <v>2</v>
      </c>
      <c r="AK3" t="s">
        <v>128</v>
      </c>
      <c r="AL3" t="s">
        <v>1</v>
      </c>
      <c r="AM3" t="s">
        <v>38</v>
      </c>
      <c r="AN3" t="s">
        <v>37</v>
      </c>
      <c r="AO3" t="s">
        <v>79</v>
      </c>
      <c r="AQ3" t="s">
        <v>80</v>
      </c>
      <c r="AR3" t="s">
        <v>33</v>
      </c>
      <c r="AW3" t="s">
        <v>2</v>
      </c>
      <c r="AX3" t="s">
        <v>128</v>
      </c>
      <c r="AY3" t="s">
        <v>1</v>
      </c>
      <c r="AZ3" t="s">
        <v>38</v>
      </c>
      <c r="BA3" t="s">
        <v>37</v>
      </c>
      <c r="BB3" t="s">
        <v>79</v>
      </c>
      <c r="BD3" t="s">
        <v>80</v>
      </c>
      <c r="BE3" t="s">
        <v>33</v>
      </c>
    </row>
    <row r="4" spans="1:59" x14ac:dyDescent="0.25">
      <c r="A4" t="s">
        <v>5</v>
      </c>
      <c r="B4">
        <v>1</v>
      </c>
      <c r="C4">
        <v>1.4194199999999999</v>
      </c>
      <c r="D4">
        <v>1.7974600000000001</v>
      </c>
      <c r="E4">
        <v>0.79</v>
      </c>
      <c r="F4">
        <v>0.42970000000000003</v>
      </c>
      <c r="G4">
        <v>0</v>
      </c>
      <c r="I4" t="str">
        <f>C4&amp;" +"</f>
        <v>1.41942 +</v>
      </c>
      <c r="K4" t="s">
        <v>5</v>
      </c>
      <c r="M4">
        <v>1</v>
      </c>
      <c r="N4">
        <v>-0.2487</v>
      </c>
      <c r="O4">
        <v>0.45179999999999998</v>
      </c>
      <c r="P4">
        <v>-1.1342000000000001</v>
      </c>
      <c r="Q4">
        <v>0.63690000000000002</v>
      </c>
      <c r="R4">
        <v>0.3</v>
      </c>
      <c r="S4">
        <v>0.58199999999999996</v>
      </c>
      <c r="U4" t="str">
        <f>N4&amp;" +"</f>
        <v>-0.2487 +</v>
      </c>
      <c r="W4" t="s">
        <v>5</v>
      </c>
      <c r="Y4">
        <v>1</v>
      </c>
      <c r="Z4">
        <v>-0.2487</v>
      </c>
      <c r="AA4">
        <v>0.45179999999999998</v>
      </c>
      <c r="AB4">
        <v>-1.1342000000000001</v>
      </c>
      <c r="AC4">
        <v>0.63690000000000002</v>
      </c>
      <c r="AD4">
        <v>0.3</v>
      </c>
      <c r="AE4">
        <v>0.58199999999999996</v>
      </c>
      <c r="AG4" t="str">
        <f>Z4&amp;" +"</f>
        <v>-0.2487 +</v>
      </c>
      <c r="AJ4" t="s">
        <v>5</v>
      </c>
      <c r="AL4">
        <v>1</v>
      </c>
      <c r="AM4">
        <v>1.4688000000000001</v>
      </c>
      <c r="AN4">
        <v>6.7699999999999996E-2</v>
      </c>
      <c r="AO4">
        <v>1.3361000000000001</v>
      </c>
      <c r="AP4">
        <v>1.6015999999999999</v>
      </c>
      <c r="AQ4">
        <v>470.47</v>
      </c>
      <c r="AR4" t="s">
        <v>6</v>
      </c>
      <c r="AT4" t="str">
        <f>AM4&amp;" +"</f>
        <v>1.4688 +</v>
      </c>
      <c r="AW4" t="s">
        <v>5</v>
      </c>
      <c r="AY4">
        <v>1</v>
      </c>
      <c r="AZ4">
        <v>1.4629000000000001</v>
      </c>
      <c r="BA4">
        <v>6.8099999999999994E-2</v>
      </c>
      <c r="BB4">
        <v>1.3293999999999999</v>
      </c>
      <c r="BC4">
        <v>1.5963000000000001</v>
      </c>
      <c r="BD4">
        <v>461.64</v>
      </c>
      <c r="BE4" t="s">
        <v>6</v>
      </c>
      <c r="BG4" t="str">
        <f>AZ4&amp;" +"</f>
        <v>1.4629 +</v>
      </c>
    </row>
    <row r="5" spans="1:59" x14ac:dyDescent="0.25">
      <c r="A5" t="s">
        <v>39</v>
      </c>
      <c r="B5">
        <v>1</v>
      </c>
      <c r="C5">
        <v>9.8989999999999995E-2</v>
      </c>
      <c r="D5">
        <v>4.5650000000000003E-2</v>
      </c>
      <c r="E5">
        <v>2.17</v>
      </c>
      <c r="F5">
        <v>3.0099999999999998E-2</v>
      </c>
      <c r="G5">
        <v>1.0275399999999999</v>
      </c>
      <c r="I5" t="str">
        <f>"("&amp;A5&amp;"   *   "&amp;C5&amp;")   +"</f>
        <v>(N_Alcohol_OF   *   0.09899)   +</v>
      </c>
      <c r="K5" t="s">
        <v>41</v>
      </c>
      <c r="M5">
        <v>1</v>
      </c>
      <c r="N5">
        <v>1.0737000000000001</v>
      </c>
      <c r="O5">
        <v>1.83E-2</v>
      </c>
      <c r="P5">
        <v>1.0379</v>
      </c>
      <c r="Q5">
        <v>1.1094999999999999</v>
      </c>
      <c r="R5">
        <v>3454.82</v>
      </c>
      <c r="S5" t="s">
        <v>6</v>
      </c>
      <c r="U5" t="str">
        <f>"("&amp;K5&amp;"   *   "&amp;N5&amp;")   +"</f>
        <v>(N_STARS_GTE2   *   1.0737)   +</v>
      </c>
      <c r="W5" t="s">
        <v>41</v>
      </c>
      <c r="Y5">
        <v>1</v>
      </c>
      <c r="Z5">
        <v>1.0737000000000001</v>
      </c>
      <c r="AA5">
        <v>1.83E-2</v>
      </c>
      <c r="AB5">
        <v>1.0379</v>
      </c>
      <c r="AC5">
        <v>1.1094999999999999</v>
      </c>
      <c r="AD5">
        <v>3454.82</v>
      </c>
      <c r="AE5" t="s">
        <v>6</v>
      </c>
      <c r="AG5" t="str">
        <f>"("&amp;W5&amp;"   *   "&amp;Z5&amp;")   +"</f>
        <v>(N_STARS_GTE2   *   1.0737)   +</v>
      </c>
      <c r="AJ5" t="s">
        <v>41</v>
      </c>
      <c r="AL5">
        <v>1</v>
      </c>
      <c r="AM5">
        <v>0.47520000000000001</v>
      </c>
      <c r="AN5">
        <v>2.8500000000000001E-2</v>
      </c>
      <c r="AO5">
        <v>0.41930000000000001</v>
      </c>
      <c r="AP5">
        <v>0.53120000000000001</v>
      </c>
      <c r="AQ5">
        <v>277.32</v>
      </c>
      <c r="AR5" t="s">
        <v>6</v>
      </c>
      <c r="AT5" t="str">
        <f>"("&amp;AJ5&amp;"   *   "&amp;AM5&amp;")   +"</f>
        <v>(N_STARS_GTE2   *   0.4752)   +</v>
      </c>
      <c r="AW5" t="s">
        <v>41</v>
      </c>
      <c r="AY5">
        <v>1</v>
      </c>
      <c r="AZ5">
        <v>0.48130000000000001</v>
      </c>
      <c r="BA5">
        <v>2.8899999999999999E-2</v>
      </c>
      <c r="BB5">
        <v>0.42470000000000002</v>
      </c>
      <c r="BC5">
        <v>0.53790000000000004</v>
      </c>
      <c r="BD5">
        <v>278.01</v>
      </c>
      <c r="BE5" t="s">
        <v>6</v>
      </c>
      <c r="BG5" t="str">
        <f>"("&amp;AW5&amp;"   *   "&amp;AZ5&amp;")   +"</f>
        <v>(N_STARS_GTE2   *   0.4813)   +</v>
      </c>
    </row>
    <row r="6" spans="1:59" x14ac:dyDescent="0.25">
      <c r="A6" t="s">
        <v>40</v>
      </c>
      <c r="B6">
        <v>1</v>
      </c>
      <c r="C6">
        <v>1.6695599999999999</v>
      </c>
      <c r="D6">
        <v>0.17524999999999999</v>
      </c>
      <c r="E6">
        <v>9.5299999999999994</v>
      </c>
      <c r="F6" t="s">
        <v>6</v>
      </c>
      <c r="G6">
        <v>42.05406</v>
      </c>
      <c r="I6" t="str">
        <f>"("&amp;A6&amp;"   *   "&amp;C6&amp;")   +"</f>
        <v>(N_STARS_1   *   1.66956)   +</v>
      </c>
      <c r="K6" t="s">
        <v>43</v>
      </c>
      <c r="L6">
        <v>4</v>
      </c>
      <c r="M6">
        <v>1</v>
      </c>
      <c r="N6">
        <v>1.2052</v>
      </c>
      <c r="O6">
        <v>0.54810000000000003</v>
      </c>
      <c r="P6">
        <v>0.13089999999999999</v>
      </c>
      <c r="Q6">
        <v>2.2795000000000001</v>
      </c>
      <c r="R6">
        <v>4.83</v>
      </c>
      <c r="S6">
        <v>2.7900000000000001E-2</v>
      </c>
      <c r="U6" t="str">
        <f>"(("&amp;K6&amp;"  in ("&amp;L6&amp;")) *   "&amp;N6&amp;")   +"</f>
        <v>((N_AcidIndex_IME  in (4)) *   1.2052)   +</v>
      </c>
      <c r="W6" t="s">
        <v>43</v>
      </c>
      <c r="X6">
        <v>4</v>
      </c>
      <c r="Y6">
        <v>1</v>
      </c>
      <c r="Z6">
        <v>1.2052</v>
      </c>
      <c r="AA6">
        <v>0.54810000000000003</v>
      </c>
      <c r="AB6">
        <v>0.13089999999999999</v>
      </c>
      <c r="AC6">
        <v>2.2795000000000001</v>
      </c>
      <c r="AD6">
        <v>4.83</v>
      </c>
      <c r="AE6">
        <v>2.7900000000000001E-2</v>
      </c>
      <c r="AG6" t="str">
        <f>"(("&amp;W6&amp;"  in ("&amp;X6&amp;")) *   "&amp;Z6&amp;")   +"</f>
        <v>((N_AcidIndex_IME  in (4)) *   1.2052)   +</v>
      </c>
      <c r="AJ6" t="s">
        <v>57</v>
      </c>
      <c r="AL6">
        <v>1</v>
      </c>
      <c r="AM6">
        <v>-2.4899999999999999E-2</v>
      </c>
      <c r="AN6">
        <v>6.0000000000000001E-3</v>
      </c>
      <c r="AO6">
        <v>-3.6600000000000001E-2</v>
      </c>
      <c r="AP6">
        <v>-1.32E-2</v>
      </c>
      <c r="AQ6">
        <v>17.46</v>
      </c>
      <c r="AR6" t="s">
        <v>6</v>
      </c>
      <c r="AT6" t="str">
        <f>"("&amp;AJ6&amp;"   *   "&amp;AM6&amp;")   +"</f>
        <v>(N_AcidIndex_T95_IME   *   -0.0249)   +</v>
      </c>
      <c r="AW6" t="s">
        <v>57</v>
      </c>
      <c r="AY6">
        <v>1</v>
      </c>
      <c r="AZ6">
        <v>-2.4899999999999999E-2</v>
      </c>
      <c r="BA6">
        <v>6.0000000000000001E-3</v>
      </c>
      <c r="BB6">
        <v>-3.6600000000000001E-2</v>
      </c>
      <c r="BC6">
        <v>-1.3100000000000001E-2</v>
      </c>
      <c r="BD6">
        <v>17.25</v>
      </c>
      <c r="BE6" t="s">
        <v>6</v>
      </c>
      <c r="BG6" t="str">
        <f>"("&amp;AW6&amp;"   *   "&amp;AZ6&amp;")   +"</f>
        <v>(N_AcidIndex_T95_IME   *   -0.0249)   +</v>
      </c>
    </row>
    <row r="7" spans="1:59" x14ac:dyDescent="0.25">
      <c r="A7" t="s">
        <v>41</v>
      </c>
      <c r="B7">
        <v>1</v>
      </c>
      <c r="C7">
        <v>2.38672</v>
      </c>
      <c r="D7">
        <v>3.1890000000000002E-2</v>
      </c>
      <c r="E7">
        <v>74.84</v>
      </c>
      <c r="F7" t="s">
        <v>6</v>
      </c>
      <c r="G7">
        <v>1.9207700000000001</v>
      </c>
      <c r="I7" t="str">
        <f>"("&amp;A7&amp;"   *   "&amp;C7&amp;")   +"</f>
        <v>(N_STARS_GTE2   *   2.38672)   +</v>
      </c>
      <c r="K7" t="s">
        <v>43</v>
      </c>
      <c r="L7">
        <v>5</v>
      </c>
      <c r="M7">
        <v>1</v>
      </c>
      <c r="N7">
        <v>1.0711999999999999</v>
      </c>
      <c r="O7">
        <v>0.45169999999999999</v>
      </c>
      <c r="P7">
        <v>0.18590000000000001</v>
      </c>
      <c r="Q7">
        <v>1.9563999999999999</v>
      </c>
      <c r="R7">
        <v>5.62</v>
      </c>
      <c r="S7">
        <v>1.77E-2</v>
      </c>
      <c r="U7" t="str">
        <f t="shared" ref="U7:U19" si="0">"(("&amp;K7&amp;"  in ("&amp;L7&amp;")) *   "&amp;N7&amp;")   +"</f>
        <v>((N_AcidIndex_IME  in (5)) *   1.0712)   +</v>
      </c>
      <c r="W7" t="s">
        <v>43</v>
      </c>
      <c r="X7">
        <v>5</v>
      </c>
      <c r="Y7">
        <v>1</v>
      </c>
      <c r="Z7">
        <v>1.0711999999999999</v>
      </c>
      <c r="AA7">
        <v>0.45169999999999999</v>
      </c>
      <c r="AB7">
        <v>0.18590000000000001</v>
      </c>
      <c r="AC7">
        <v>1.9563999999999999</v>
      </c>
      <c r="AD7">
        <v>5.62</v>
      </c>
      <c r="AE7">
        <v>1.77E-2</v>
      </c>
      <c r="AG7" t="str">
        <f t="shared" ref="AG7:AG19" si="1">"(("&amp;W7&amp;"  in ("&amp;X7&amp;")) *   "&amp;Z7&amp;")   +"</f>
        <v>((N_AcidIndex_IME  in (5)) *   1.0712)   +</v>
      </c>
      <c r="AJ7" t="s">
        <v>45</v>
      </c>
      <c r="AL7">
        <v>1</v>
      </c>
      <c r="AM7">
        <v>4.1000000000000003E-3</v>
      </c>
      <c r="AN7">
        <v>1.6999999999999999E-3</v>
      </c>
      <c r="AO7">
        <v>8.9999999999999998E-4</v>
      </c>
      <c r="AP7">
        <v>7.4000000000000003E-3</v>
      </c>
      <c r="AQ7">
        <v>6.21</v>
      </c>
      <c r="AR7">
        <v>1.2699999999999999E-2</v>
      </c>
      <c r="AT7" t="str">
        <f>"("&amp;AJ7&amp;"   *   "&amp;AM7&amp;")   +"</f>
        <v>(N_Alcohol_IME   *   0.0041)   +</v>
      </c>
      <c r="AW7" t="s">
        <v>45</v>
      </c>
      <c r="AY7">
        <v>1</v>
      </c>
      <c r="AZ7">
        <v>4.1999999999999997E-3</v>
      </c>
      <c r="BA7">
        <v>1.6999999999999999E-3</v>
      </c>
      <c r="BB7">
        <v>8.9999999999999998E-4</v>
      </c>
      <c r="BC7">
        <v>7.4000000000000003E-3</v>
      </c>
      <c r="BD7">
        <v>6.25</v>
      </c>
      <c r="BE7">
        <v>1.24E-2</v>
      </c>
      <c r="BG7" t="str">
        <f>"("&amp;AW7&amp;"   *   "&amp;AZ7&amp;")   +"</f>
        <v>(N_Alcohol_IME   *   0.0042)   +</v>
      </c>
    </row>
    <row r="8" spans="1:59" x14ac:dyDescent="0.25">
      <c r="A8" t="s">
        <v>42</v>
      </c>
      <c r="B8">
        <v>1</v>
      </c>
      <c r="C8">
        <v>0.13799</v>
      </c>
      <c r="D8">
        <v>6.7239999999999994E-2</v>
      </c>
      <c r="E8">
        <v>2.0499999999999998</v>
      </c>
      <c r="F8">
        <v>4.02E-2</v>
      </c>
      <c r="G8">
        <v>1.2579899999999999</v>
      </c>
      <c r="I8" t="str">
        <f>"("&amp;A8&amp;"   *   "&amp;C8&amp;")   +"</f>
        <v>(N_LabelAppeal_5   *   0.13799)   +</v>
      </c>
      <c r="K8" t="s">
        <v>43</v>
      </c>
      <c r="L8">
        <v>6</v>
      </c>
      <c r="M8">
        <v>1</v>
      </c>
      <c r="N8">
        <v>1.1071</v>
      </c>
      <c r="O8">
        <v>0.44779999999999998</v>
      </c>
      <c r="P8">
        <v>0.22950000000000001</v>
      </c>
      <c r="Q8">
        <v>1.9846999999999999</v>
      </c>
      <c r="R8">
        <v>6.11</v>
      </c>
      <c r="S8">
        <v>1.34E-2</v>
      </c>
      <c r="U8" t="str">
        <f t="shared" si="0"/>
        <v>((N_AcidIndex_IME  in (6)) *   1.1071)   +</v>
      </c>
      <c r="W8" t="s">
        <v>43</v>
      </c>
      <c r="X8">
        <v>6</v>
      </c>
      <c r="Y8">
        <v>1</v>
      </c>
      <c r="Z8">
        <v>1.1071</v>
      </c>
      <c r="AA8">
        <v>0.44779999999999998</v>
      </c>
      <c r="AB8">
        <v>0.22950000000000001</v>
      </c>
      <c r="AC8">
        <v>1.9846999999999999</v>
      </c>
      <c r="AD8">
        <v>6.11</v>
      </c>
      <c r="AE8">
        <v>1.34E-2</v>
      </c>
      <c r="AG8" t="str">
        <f t="shared" si="1"/>
        <v>((N_AcidIndex_IME  in (6)) *   1.1071)   +</v>
      </c>
      <c r="AJ8" t="s">
        <v>46</v>
      </c>
      <c r="AL8">
        <v>1</v>
      </c>
      <c r="AM8">
        <v>9.4999999999999998E-3</v>
      </c>
      <c r="AN8">
        <v>3.3999999999999998E-3</v>
      </c>
      <c r="AO8">
        <v>2.8999999999999998E-3</v>
      </c>
      <c r="AP8">
        <v>1.61E-2</v>
      </c>
      <c r="AQ8">
        <v>8.0399999999999991</v>
      </c>
      <c r="AR8">
        <v>4.5999999999999999E-3</v>
      </c>
      <c r="AT8" t="str">
        <f>"("&amp;AJ8&amp;"   *   "&amp;AM8&amp;")   +"</f>
        <v>(N_Alcohol_T90_IME   *   0.0095)   +</v>
      </c>
      <c r="AW8" t="s">
        <v>46</v>
      </c>
      <c r="AY8">
        <v>1</v>
      </c>
      <c r="AZ8">
        <v>9.4000000000000004E-3</v>
      </c>
      <c r="BA8">
        <v>3.3999999999999998E-3</v>
      </c>
      <c r="BB8">
        <v>2.8E-3</v>
      </c>
      <c r="BC8">
        <v>1.61E-2</v>
      </c>
      <c r="BD8">
        <v>7.79</v>
      </c>
      <c r="BE8">
        <v>5.3E-3</v>
      </c>
      <c r="BG8" t="str">
        <f>"("&amp;AW8&amp;"   *   "&amp;AZ8&amp;")   +"</f>
        <v>(N_Alcohol_T90_IME   *   0.0094)   +</v>
      </c>
    </row>
    <row r="9" spans="1:59" x14ac:dyDescent="0.25">
      <c r="A9" t="s">
        <v>43</v>
      </c>
      <c r="B9">
        <v>1</v>
      </c>
      <c r="C9">
        <v>-0.12299</v>
      </c>
      <c r="D9">
        <v>2.1499999999999998E-2</v>
      </c>
      <c r="E9">
        <v>-5.72</v>
      </c>
      <c r="F9" t="s">
        <v>6</v>
      </c>
      <c r="G9">
        <v>6.1224100000000004</v>
      </c>
      <c r="I9" t="str">
        <f>"("&amp;A9&amp;"   *   "&amp;C9&amp;")   +"</f>
        <v>(N_AcidIndex_IME   *   -0.12299)   +</v>
      </c>
      <c r="K9" t="s">
        <v>43</v>
      </c>
      <c r="L9">
        <v>7</v>
      </c>
      <c r="M9">
        <v>1</v>
      </c>
      <c r="N9">
        <v>1.0710999999999999</v>
      </c>
      <c r="O9">
        <v>0.4476</v>
      </c>
      <c r="P9">
        <v>0.19389999999999999</v>
      </c>
      <c r="Q9">
        <v>1.9482999999999999</v>
      </c>
      <c r="R9">
        <v>5.73</v>
      </c>
      <c r="S9">
        <v>1.67E-2</v>
      </c>
      <c r="U9" t="str">
        <f t="shared" si="0"/>
        <v>((N_AcidIndex_IME  in (7)) *   1.0711)   +</v>
      </c>
      <c r="W9" t="s">
        <v>43</v>
      </c>
      <c r="X9">
        <v>7</v>
      </c>
      <c r="Y9">
        <v>1</v>
      </c>
      <c r="Z9">
        <v>1.0710999999999999</v>
      </c>
      <c r="AA9">
        <v>0.4476</v>
      </c>
      <c r="AB9">
        <v>0.19389999999999999</v>
      </c>
      <c r="AC9">
        <v>1.9482999999999999</v>
      </c>
      <c r="AD9">
        <v>5.73</v>
      </c>
      <c r="AE9">
        <v>1.67E-2</v>
      </c>
      <c r="AG9" t="str">
        <f t="shared" si="1"/>
        <v>((N_AcidIndex_IME  in (7)) *   1.0711)   +</v>
      </c>
      <c r="AJ9" t="s">
        <v>49</v>
      </c>
      <c r="AK9">
        <v>-2</v>
      </c>
      <c r="AL9">
        <v>1</v>
      </c>
      <c r="AM9">
        <v>-1.0236000000000001</v>
      </c>
      <c r="AN9">
        <v>4.58E-2</v>
      </c>
      <c r="AO9">
        <v>-1.1133999999999999</v>
      </c>
      <c r="AP9">
        <v>-0.93389999999999995</v>
      </c>
      <c r="AQ9">
        <v>499.52</v>
      </c>
      <c r="AR9" t="s">
        <v>6</v>
      </c>
      <c r="AT9" t="str">
        <f t="shared" ref="AT9:AT17" si="2">"(("&amp;AJ9&amp;"  in ("&amp;AK9&amp;")) *   "&amp;AM9&amp;")   +"</f>
        <v>((N_LabelAppeal_IME  in (-2)) *   -1.0236)   +</v>
      </c>
      <c r="AW9" t="s">
        <v>49</v>
      </c>
      <c r="AX9">
        <v>-2</v>
      </c>
      <c r="AY9">
        <v>1</v>
      </c>
      <c r="AZ9">
        <v>-1.0085999999999999</v>
      </c>
      <c r="BA9">
        <v>4.5600000000000002E-2</v>
      </c>
      <c r="BB9">
        <v>-1.0979000000000001</v>
      </c>
      <c r="BC9">
        <v>-0.91930000000000001</v>
      </c>
      <c r="BD9">
        <v>490.13</v>
      </c>
      <c r="BE9" t="s">
        <v>6</v>
      </c>
      <c r="BG9" t="str">
        <f t="shared" ref="BG9:BG17" si="3">"(("&amp;AW9&amp;"  in ("&amp;AX9&amp;")) *   "&amp;AZ9&amp;")   +"</f>
        <v>((N_LabelAppeal_IME  in (-2)) *   -1.0086)   +</v>
      </c>
    </row>
    <row r="10" spans="1:59" x14ac:dyDescent="0.25">
      <c r="A10" t="s">
        <v>44</v>
      </c>
      <c r="B10">
        <v>1</v>
      </c>
      <c r="C10">
        <v>-0.58704000000000001</v>
      </c>
      <c r="D10">
        <v>9.3619999999999995E-2</v>
      </c>
      <c r="E10">
        <v>-6.27</v>
      </c>
      <c r="F10" t="s">
        <v>6</v>
      </c>
      <c r="G10">
        <v>96.437759999999997</v>
      </c>
      <c r="I10" t="str">
        <f>"("&amp;A10&amp;"   *   "&amp;C10&amp;")   +"</f>
        <v>(N_AcidIndex_T99_IME   *   -0.58704)   +</v>
      </c>
      <c r="K10" t="s">
        <v>43</v>
      </c>
      <c r="L10">
        <v>8</v>
      </c>
      <c r="M10">
        <v>1</v>
      </c>
      <c r="N10">
        <v>1.0391999999999999</v>
      </c>
      <c r="O10">
        <v>0.4476</v>
      </c>
      <c r="P10">
        <v>0.16189999999999999</v>
      </c>
      <c r="Q10">
        <v>1.9164000000000001</v>
      </c>
      <c r="R10">
        <v>5.39</v>
      </c>
      <c r="S10">
        <v>2.0199999999999999E-2</v>
      </c>
      <c r="U10" t="str">
        <f t="shared" si="0"/>
        <v>((N_AcidIndex_IME  in (8)) *   1.0392)   +</v>
      </c>
      <c r="W10" t="s">
        <v>43</v>
      </c>
      <c r="X10">
        <v>8</v>
      </c>
      <c r="Y10">
        <v>1</v>
      </c>
      <c r="Z10">
        <v>1.0391999999999999</v>
      </c>
      <c r="AA10">
        <v>0.4476</v>
      </c>
      <c r="AB10">
        <v>0.16189999999999999</v>
      </c>
      <c r="AC10">
        <v>1.9164000000000001</v>
      </c>
      <c r="AD10">
        <v>5.39</v>
      </c>
      <c r="AE10">
        <v>2.0199999999999999E-2</v>
      </c>
      <c r="AG10" t="str">
        <f t="shared" si="1"/>
        <v>((N_AcidIndex_IME  in (8)) *   1.0392)   +</v>
      </c>
      <c r="AJ10" t="s">
        <v>49</v>
      </c>
      <c r="AK10">
        <v>-1</v>
      </c>
      <c r="AL10">
        <v>1</v>
      </c>
      <c r="AM10">
        <v>-0.6331</v>
      </c>
      <c r="AN10">
        <v>2.5999999999999999E-2</v>
      </c>
      <c r="AO10">
        <v>-0.68410000000000004</v>
      </c>
      <c r="AP10">
        <v>-0.58199999999999996</v>
      </c>
      <c r="AQ10">
        <v>591.12</v>
      </c>
      <c r="AR10" t="s">
        <v>6</v>
      </c>
      <c r="AT10" t="str">
        <f t="shared" si="2"/>
        <v>((N_LabelAppeal_IME  in (-1)) *   -0.6331)   +</v>
      </c>
      <c r="AW10" t="s">
        <v>49</v>
      </c>
      <c r="AX10">
        <v>-1</v>
      </c>
      <c r="AY10">
        <v>1</v>
      </c>
      <c r="AZ10">
        <v>-0.63080000000000003</v>
      </c>
      <c r="BA10">
        <v>2.6200000000000001E-2</v>
      </c>
      <c r="BB10">
        <v>-0.68210000000000004</v>
      </c>
      <c r="BC10">
        <v>-0.57940000000000003</v>
      </c>
      <c r="BD10">
        <v>579.38</v>
      </c>
      <c r="BE10" t="s">
        <v>6</v>
      </c>
      <c r="BG10" t="str">
        <f t="shared" si="3"/>
        <v>((N_LabelAppeal_IME  in (-1)) *   -0.6308)   +</v>
      </c>
    </row>
    <row r="11" spans="1:59" x14ac:dyDescent="0.25">
      <c r="A11" t="s">
        <v>45</v>
      </c>
      <c r="B11">
        <v>1</v>
      </c>
      <c r="C11">
        <v>7.3299999999999997E-3</v>
      </c>
      <c r="D11">
        <v>3.64E-3</v>
      </c>
      <c r="E11">
        <v>2.02</v>
      </c>
      <c r="F11">
        <v>4.3900000000000002E-2</v>
      </c>
      <c r="G11">
        <v>1.31901</v>
      </c>
      <c r="I11" t="str">
        <f>"("&amp;A11&amp;"   *   "&amp;C11&amp;")   +"</f>
        <v>(N_Alcohol_IME   *   0.00733)   +</v>
      </c>
      <c r="K11" t="s">
        <v>43</v>
      </c>
      <c r="L11">
        <v>9</v>
      </c>
      <c r="M11">
        <v>1</v>
      </c>
      <c r="N11">
        <v>0.92710000000000004</v>
      </c>
      <c r="O11">
        <v>0.44779999999999998</v>
      </c>
      <c r="P11">
        <v>4.9500000000000002E-2</v>
      </c>
      <c r="Q11">
        <v>1.8047</v>
      </c>
      <c r="R11">
        <v>4.29</v>
      </c>
      <c r="S11">
        <v>3.8399999999999997E-2</v>
      </c>
      <c r="U11" t="str">
        <f t="shared" si="0"/>
        <v>((N_AcidIndex_IME  in (9)) *   0.9271)   +</v>
      </c>
      <c r="W11" t="s">
        <v>43</v>
      </c>
      <c r="X11">
        <v>9</v>
      </c>
      <c r="Y11">
        <v>1</v>
      </c>
      <c r="Z11">
        <v>0.92710000000000004</v>
      </c>
      <c r="AA11">
        <v>0.44779999999999998</v>
      </c>
      <c r="AB11">
        <v>4.9500000000000002E-2</v>
      </c>
      <c r="AC11">
        <v>1.8047</v>
      </c>
      <c r="AD11">
        <v>4.29</v>
      </c>
      <c r="AE11">
        <v>3.8399999999999997E-2</v>
      </c>
      <c r="AG11" t="str">
        <f t="shared" si="1"/>
        <v>((N_AcidIndex_IME  in (9)) *   0.9271)   +</v>
      </c>
      <c r="AJ11" t="s">
        <v>49</v>
      </c>
      <c r="AK11">
        <v>0</v>
      </c>
      <c r="AL11">
        <v>1</v>
      </c>
      <c r="AM11">
        <v>-0.3518</v>
      </c>
      <c r="AN11">
        <v>2.3300000000000001E-2</v>
      </c>
      <c r="AO11">
        <v>-0.39750000000000002</v>
      </c>
      <c r="AP11">
        <v>-0.30609999999999998</v>
      </c>
      <c r="AQ11">
        <v>227.54</v>
      </c>
      <c r="AR11" t="s">
        <v>6</v>
      </c>
      <c r="AT11" t="str">
        <f t="shared" si="2"/>
        <v>((N_LabelAppeal_IME  in (0)) *   -0.3518)   +</v>
      </c>
      <c r="AW11" t="s">
        <v>49</v>
      </c>
      <c r="AX11">
        <v>0</v>
      </c>
      <c r="AY11">
        <v>1</v>
      </c>
      <c r="AZ11">
        <v>-0.35070000000000001</v>
      </c>
      <c r="BA11">
        <v>2.35E-2</v>
      </c>
      <c r="BB11">
        <v>-0.3967</v>
      </c>
      <c r="BC11">
        <v>-0.30470000000000003</v>
      </c>
      <c r="BD11">
        <v>222.94</v>
      </c>
      <c r="BE11" t="s">
        <v>6</v>
      </c>
      <c r="BG11" t="str">
        <f t="shared" si="3"/>
        <v>((N_LabelAppeal_IME  in (0)) *   -0.3507)   +</v>
      </c>
    </row>
    <row r="12" spans="1:59" x14ac:dyDescent="0.25">
      <c r="A12" t="s">
        <v>46</v>
      </c>
      <c r="B12">
        <v>1</v>
      </c>
      <c r="C12">
        <v>0.16159999999999999</v>
      </c>
      <c r="D12">
        <v>4.8959999999999997E-2</v>
      </c>
      <c r="E12">
        <v>3.3</v>
      </c>
      <c r="F12">
        <v>1E-3</v>
      </c>
      <c r="G12">
        <v>57.080269999999999</v>
      </c>
      <c r="I12" t="str">
        <f>"("&amp;A12&amp;"   *   "&amp;C12&amp;")   +"</f>
        <v>(N_Alcohol_T90_IME   *   0.1616)   +</v>
      </c>
      <c r="K12" t="s">
        <v>43</v>
      </c>
      <c r="L12">
        <v>10</v>
      </c>
      <c r="M12">
        <v>1</v>
      </c>
      <c r="N12">
        <v>0.77249999999999996</v>
      </c>
      <c r="O12">
        <v>0.44850000000000001</v>
      </c>
      <c r="P12">
        <v>-0.1065</v>
      </c>
      <c r="Q12">
        <v>1.6515</v>
      </c>
      <c r="R12">
        <v>2.97</v>
      </c>
      <c r="S12">
        <v>8.5000000000000006E-2</v>
      </c>
      <c r="U12" t="str">
        <f t="shared" si="0"/>
        <v>((N_AcidIndex_IME  in (10)) *   0.7725)   +</v>
      </c>
      <c r="W12" t="s">
        <v>43</v>
      </c>
      <c r="X12">
        <v>10</v>
      </c>
      <c r="Y12">
        <v>1</v>
      </c>
      <c r="Z12">
        <v>0.77249999999999996</v>
      </c>
      <c r="AA12">
        <v>0.44850000000000001</v>
      </c>
      <c r="AB12">
        <v>-0.1065</v>
      </c>
      <c r="AC12">
        <v>1.6515</v>
      </c>
      <c r="AD12">
        <v>2.97</v>
      </c>
      <c r="AE12">
        <v>8.5000000000000006E-2</v>
      </c>
      <c r="AG12" t="str">
        <f t="shared" si="1"/>
        <v>((N_AcidIndex_IME  in (10)) *   0.7725)   +</v>
      </c>
      <c r="AJ12" t="s">
        <v>49</v>
      </c>
      <c r="AK12">
        <v>1</v>
      </c>
      <c r="AL12">
        <v>1</v>
      </c>
      <c r="AM12">
        <v>-0.16370000000000001</v>
      </c>
      <c r="AN12">
        <v>2.35E-2</v>
      </c>
      <c r="AO12">
        <v>-0.20979999999999999</v>
      </c>
      <c r="AP12">
        <v>-0.1176</v>
      </c>
      <c r="AQ12">
        <v>48.45</v>
      </c>
      <c r="AR12" t="s">
        <v>6</v>
      </c>
      <c r="AT12" t="str">
        <f t="shared" si="2"/>
        <v>((N_LabelAppeal_IME  in (1)) *   -0.1637)   +</v>
      </c>
      <c r="AW12" t="s">
        <v>49</v>
      </c>
      <c r="AX12">
        <v>1</v>
      </c>
      <c r="AY12">
        <v>1</v>
      </c>
      <c r="AZ12">
        <v>-0.1633</v>
      </c>
      <c r="BA12">
        <v>2.3699999999999999E-2</v>
      </c>
      <c r="BB12">
        <v>-0.2097</v>
      </c>
      <c r="BC12">
        <v>-0.1169</v>
      </c>
      <c r="BD12">
        <v>47.57</v>
      </c>
      <c r="BE12" t="s">
        <v>6</v>
      </c>
      <c r="BG12" t="str">
        <f t="shared" si="3"/>
        <v>((N_LabelAppeal_IME  in (1)) *   -0.1633)   +</v>
      </c>
    </row>
    <row r="13" spans="1:59" x14ac:dyDescent="0.25">
      <c r="A13" t="s">
        <v>47</v>
      </c>
      <c r="B13">
        <v>1</v>
      </c>
      <c r="C13">
        <v>-0.12143</v>
      </c>
      <c r="D13">
        <v>3.7109999999999997E-2</v>
      </c>
      <c r="E13">
        <v>-3.27</v>
      </c>
      <c r="F13">
        <v>1.1000000000000001E-3</v>
      </c>
      <c r="G13">
        <v>1.00284</v>
      </c>
      <c r="I13" t="str">
        <f>"("&amp;A13&amp;"   *   "&amp;C13&amp;")   +"</f>
        <v>(N_Chlorides_IME   *   -0.12143)   +</v>
      </c>
      <c r="K13" t="s">
        <v>43</v>
      </c>
      <c r="L13">
        <v>11</v>
      </c>
      <c r="M13">
        <v>1</v>
      </c>
      <c r="N13">
        <v>0.4052</v>
      </c>
      <c r="O13">
        <v>0.45100000000000001</v>
      </c>
      <c r="P13">
        <v>-0.4788</v>
      </c>
      <c r="Q13">
        <v>1.2891999999999999</v>
      </c>
      <c r="R13">
        <v>0.81</v>
      </c>
      <c r="S13">
        <v>0.36899999999999999</v>
      </c>
      <c r="U13" t="str">
        <f t="shared" si="0"/>
        <v>((N_AcidIndex_IME  in (11)) *   0.4052)   +</v>
      </c>
      <c r="W13" t="s">
        <v>43</v>
      </c>
      <c r="X13">
        <v>11</v>
      </c>
      <c r="Y13">
        <v>1</v>
      </c>
      <c r="Z13">
        <v>0.4052</v>
      </c>
      <c r="AA13">
        <v>0.45100000000000001</v>
      </c>
      <c r="AB13">
        <v>-0.4788</v>
      </c>
      <c r="AC13">
        <v>1.2891999999999999</v>
      </c>
      <c r="AD13">
        <v>0.81</v>
      </c>
      <c r="AE13">
        <v>0.36899999999999999</v>
      </c>
      <c r="AG13" t="str">
        <f t="shared" si="1"/>
        <v>((N_AcidIndex_IME  in (11)) *   0.4052)   +</v>
      </c>
      <c r="AJ13" t="s">
        <v>49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77</v>
      </c>
      <c r="AR13" t="s">
        <v>77</v>
      </c>
      <c r="AT13" t="str">
        <f t="shared" si="2"/>
        <v>((N_LabelAppeal_IME  in (2)) *   0)   +</v>
      </c>
      <c r="AW13" t="s">
        <v>49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77</v>
      </c>
      <c r="BE13" t="s">
        <v>77</v>
      </c>
      <c r="BG13" t="str">
        <f t="shared" si="3"/>
        <v>((N_LabelAppeal_IME  in (2)) *   0)   +</v>
      </c>
    </row>
    <row r="14" spans="1:59" x14ac:dyDescent="0.25">
      <c r="A14" t="s">
        <v>48</v>
      </c>
      <c r="B14">
        <v>1</v>
      </c>
      <c r="C14">
        <v>-2.2296100000000001</v>
      </c>
      <c r="D14">
        <v>0.92925999999999997</v>
      </c>
      <c r="E14">
        <v>-2.4</v>
      </c>
      <c r="F14">
        <v>1.6400000000000001E-2</v>
      </c>
      <c r="G14">
        <v>1.0035700000000001</v>
      </c>
      <c r="I14" t="str">
        <f>"("&amp;A14&amp;"   *   "&amp;C14&amp;")   +"</f>
        <v>(N_Density_T90_IME   *   -2.22961)   +</v>
      </c>
      <c r="K14" t="s">
        <v>43</v>
      </c>
      <c r="L14">
        <v>12</v>
      </c>
      <c r="M14">
        <v>1</v>
      </c>
      <c r="N14">
        <v>0.39360000000000001</v>
      </c>
      <c r="O14">
        <v>0.4551</v>
      </c>
      <c r="P14">
        <v>-0.49830000000000002</v>
      </c>
      <c r="Q14">
        <v>1.2855000000000001</v>
      </c>
      <c r="R14">
        <v>0.75</v>
      </c>
      <c r="S14">
        <v>0.3871</v>
      </c>
      <c r="U14" t="str">
        <f t="shared" si="0"/>
        <v>((N_AcidIndex_IME  in (12)) *   0.3936)   +</v>
      </c>
      <c r="W14" t="s">
        <v>43</v>
      </c>
      <c r="X14">
        <v>12</v>
      </c>
      <c r="Y14">
        <v>1</v>
      </c>
      <c r="Z14">
        <v>0.39360000000000001</v>
      </c>
      <c r="AA14">
        <v>0.4551</v>
      </c>
      <c r="AB14">
        <v>-0.49830000000000002</v>
      </c>
      <c r="AC14">
        <v>1.2855000000000001</v>
      </c>
      <c r="AD14">
        <v>0.75</v>
      </c>
      <c r="AE14">
        <v>0.3871</v>
      </c>
      <c r="AG14" t="str">
        <f t="shared" si="1"/>
        <v>((N_AcidIndex_IME  in (12)) *   0.3936)   +</v>
      </c>
      <c r="AJ14" t="s">
        <v>50</v>
      </c>
      <c r="AK14">
        <v>1</v>
      </c>
      <c r="AL14">
        <v>1</v>
      </c>
      <c r="AM14">
        <v>0.15790000000000001</v>
      </c>
      <c r="AN14">
        <v>3.5099999999999999E-2</v>
      </c>
      <c r="AO14">
        <v>8.9099999999999999E-2</v>
      </c>
      <c r="AP14">
        <v>0.22670000000000001</v>
      </c>
      <c r="AQ14">
        <v>20.23</v>
      </c>
      <c r="AR14" t="s">
        <v>6</v>
      </c>
      <c r="AT14" t="str">
        <f t="shared" si="2"/>
        <v>((N_STARS_IME  in (1)) *   0.1579)   +</v>
      </c>
      <c r="AW14" t="s">
        <v>50</v>
      </c>
      <c r="AX14">
        <v>1</v>
      </c>
      <c r="AY14">
        <v>1</v>
      </c>
      <c r="AZ14">
        <v>0.16250000000000001</v>
      </c>
      <c r="BA14">
        <v>3.5400000000000001E-2</v>
      </c>
      <c r="BB14">
        <v>9.3100000000000002E-2</v>
      </c>
      <c r="BC14">
        <v>0.2319</v>
      </c>
      <c r="BD14">
        <v>21.08</v>
      </c>
      <c r="BE14" t="s">
        <v>6</v>
      </c>
      <c r="BG14" t="str">
        <f t="shared" si="3"/>
        <v>((N_STARS_IME  in (1)) *   0.1625)   +</v>
      </c>
    </row>
    <row r="15" spans="1:59" x14ac:dyDescent="0.25">
      <c r="A15" t="s">
        <v>59</v>
      </c>
      <c r="B15">
        <v>1</v>
      </c>
      <c r="C15">
        <v>3.0222000000000002E-4</v>
      </c>
      <c r="D15">
        <v>9.0400000000000002E-5</v>
      </c>
      <c r="E15">
        <v>3.34</v>
      </c>
      <c r="F15">
        <v>8.0000000000000004E-4</v>
      </c>
      <c r="G15">
        <v>1.00525</v>
      </c>
      <c r="I15" t="str">
        <f>"("&amp;A15&amp;"   *   "&amp;C15&amp;")   +"</f>
        <v>(N_FreSulfDiox_T99_IME   *   0.00030222)   +</v>
      </c>
      <c r="K15" t="s">
        <v>43</v>
      </c>
      <c r="L15">
        <v>13</v>
      </c>
      <c r="M15">
        <v>1</v>
      </c>
      <c r="N15">
        <v>0.55149999999999999</v>
      </c>
      <c r="O15">
        <v>0.4572</v>
      </c>
      <c r="P15">
        <v>-0.34470000000000001</v>
      </c>
      <c r="Q15">
        <v>1.4476</v>
      </c>
      <c r="R15">
        <v>1.45</v>
      </c>
      <c r="S15">
        <v>0.2278</v>
      </c>
      <c r="U15" t="str">
        <f t="shared" si="0"/>
        <v>((N_AcidIndex_IME  in (13)) *   0.5515)   +</v>
      </c>
      <c r="W15" t="s">
        <v>43</v>
      </c>
      <c r="X15">
        <v>13</v>
      </c>
      <c r="Y15">
        <v>1</v>
      </c>
      <c r="Z15">
        <v>0.55149999999999999</v>
      </c>
      <c r="AA15">
        <v>0.4572</v>
      </c>
      <c r="AB15">
        <v>-0.34470000000000001</v>
      </c>
      <c r="AC15">
        <v>1.4476</v>
      </c>
      <c r="AD15">
        <v>1.45</v>
      </c>
      <c r="AE15">
        <v>0.2278</v>
      </c>
      <c r="AG15" t="str">
        <f t="shared" si="1"/>
        <v>((N_AcidIndex_IME  in (13)) *   0.5515)   +</v>
      </c>
      <c r="AJ15" t="s">
        <v>50</v>
      </c>
      <c r="AK15">
        <v>2</v>
      </c>
      <c r="AL15">
        <v>1</v>
      </c>
      <c r="AM15">
        <v>-0.1822</v>
      </c>
      <c r="AN15">
        <v>1.9900000000000001E-2</v>
      </c>
      <c r="AO15">
        <v>-0.2213</v>
      </c>
      <c r="AP15">
        <v>-0.1431</v>
      </c>
      <c r="AQ15">
        <v>83.38</v>
      </c>
      <c r="AR15" t="s">
        <v>6</v>
      </c>
      <c r="AT15" t="str">
        <f t="shared" si="2"/>
        <v>((N_STARS_IME  in (2)) *   -0.1822)   +</v>
      </c>
      <c r="AW15" t="s">
        <v>50</v>
      </c>
      <c r="AX15">
        <v>2</v>
      </c>
      <c r="AY15">
        <v>1</v>
      </c>
      <c r="AZ15">
        <v>-0.18279999999999999</v>
      </c>
      <c r="BA15">
        <v>0.02</v>
      </c>
      <c r="BB15">
        <v>-0.22209999999999999</v>
      </c>
      <c r="BC15">
        <v>-0.14349999999999999</v>
      </c>
      <c r="BD15">
        <v>83.12</v>
      </c>
      <c r="BE15" t="s">
        <v>6</v>
      </c>
      <c r="BG15" t="str">
        <f t="shared" si="3"/>
        <v>((N_STARS_IME  in (2)) *   -0.1828)   +</v>
      </c>
    </row>
    <row r="16" spans="1:59" x14ac:dyDescent="0.25">
      <c r="A16" t="s">
        <v>49</v>
      </c>
      <c r="B16">
        <v>1</v>
      </c>
      <c r="C16">
        <v>0.45554</v>
      </c>
      <c r="D16">
        <v>1.507E-2</v>
      </c>
      <c r="E16">
        <v>30.22</v>
      </c>
      <c r="F16" t="s">
        <v>6</v>
      </c>
      <c r="G16">
        <v>1.36263</v>
      </c>
      <c r="I16" t="str">
        <f>"("&amp;A16&amp;"   *   "&amp;C16&amp;")   +"</f>
        <v>(N_LabelAppeal_IME   *   0.45554)   +</v>
      </c>
      <c r="K16" t="s">
        <v>43</v>
      </c>
      <c r="L16">
        <v>14</v>
      </c>
      <c r="M16">
        <v>1</v>
      </c>
      <c r="N16">
        <v>0.45519999999999999</v>
      </c>
      <c r="O16">
        <v>0.46629999999999999</v>
      </c>
      <c r="P16">
        <v>-0.4587</v>
      </c>
      <c r="Q16">
        <v>1.3691</v>
      </c>
      <c r="R16">
        <v>0.95</v>
      </c>
      <c r="S16">
        <v>0.32890000000000003</v>
      </c>
      <c r="U16" t="str">
        <f t="shared" si="0"/>
        <v>((N_AcidIndex_IME  in (14)) *   0.4552)   +</v>
      </c>
      <c r="W16" t="s">
        <v>43</v>
      </c>
      <c r="X16">
        <v>14</v>
      </c>
      <c r="Y16">
        <v>1</v>
      </c>
      <c r="Z16">
        <v>0.45519999999999999</v>
      </c>
      <c r="AA16">
        <v>0.46629999999999999</v>
      </c>
      <c r="AB16">
        <v>-0.4587</v>
      </c>
      <c r="AC16">
        <v>1.3691</v>
      </c>
      <c r="AD16">
        <v>0.95</v>
      </c>
      <c r="AE16">
        <v>0.32890000000000003</v>
      </c>
      <c r="AG16" t="str">
        <f t="shared" si="1"/>
        <v>((N_AcidIndex_IME  in (14)) *   0.4552)   +</v>
      </c>
      <c r="AJ16" t="s">
        <v>50</v>
      </c>
      <c r="AK16">
        <v>3</v>
      </c>
      <c r="AL16">
        <v>1</v>
      </c>
      <c r="AM16">
        <v>-9.9000000000000005E-2</v>
      </c>
      <c r="AN16">
        <v>2.0199999999999999E-2</v>
      </c>
      <c r="AO16">
        <v>-0.1386</v>
      </c>
      <c r="AP16">
        <v>-5.9400000000000001E-2</v>
      </c>
      <c r="AQ16">
        <v>24.03</v>
      </c>
      <c r="AR16" t="s">
        <v>6</v>
      </c>
      <c r="AT16" t="str">
        <f t="shared" si="2"/>
        <v>((N_STARS_IME  in (3)) *   -0.099)   +</v>
      </c>
      <c r="AW16" t="s">
        <v>50</v>
      </c>
      <c r="AX16">
        <v>3</v>
      </c>
      <c r="AY16">
        <v>1</v>
      </c>
      <c r="AZ16">
        <v>-9.9400000000000002E-2</v>
      </c>
      <c r="BA16">
        <v>2.0299999999999999E-2</v>
      </c>
      <c r="BB16">
        <v>-0.13919999999999999</v>
      </c>
      <c r="BC16">
        <v>-5.96E-2</v>
      </c>
      <c r="BD16">
        <v>23.94</v>
      </c>
      <c r="BE16" t="s">
        <v>6</v>
      </c>
      <c r="BG16" t="str">
        <f t="shared" si="3"/>
        <v>((N_STARS_IME  in (3)) *   -0.0994)   +</v>
      </c>
    </row>
    <row r="17" spans="1:59" x14ac:dyDescent="0.25">
      <c r="A17" t="s">
        <v>50</v>
      </c>
      <c r="B17">
        <v>1</v>
      </c>
      <c r="C17">
        <v>1.14507</v>
      </c>
      <c r="D17">
        <v>0.32995999999999998</v>
      </c>
      <c r="E17">
        <v>3.47</v>
      </c>
      <c r="F17">
        <v>5.0000000000000001E-4</v>
      </c>
      <c r="G17">
        <v>494.36928999999998</v>
      </c>
      <c r="I17" t="str">
        <f t="shared" ref="I17:I25" si="4">"("&amp;A17&amp;"   *   "&amp;C17&amp;")   +"</f>
        <v>(N_STARS_IME   *   1.14507)   +</v>
      </c>
      <c r="K17" t="s">
        <v>43</v>
      </c>
      <c r="L17">
        <v>15</v>
      </c>
      <c r="M17">
        <v>1</v>
      </c>
      <c r="N17">
        <v>0.88890000000000002</v>
      </c>
      <c r="O17">
        <v>0.51259999999999994</v>
      </c>
      <c r="P17">
        <v>-0.1159</v>
      </c>
      <c r="Q17">
        <v>1.8935999999999999</v>
      </c>
      <c r="R17">
        <v>3.01</v>
      </c>
      <c r="S17">
        <v>8.2900000000000001E-2</v>
      </c>
      <c r="U17" t="str">
        <f t="shared" si="0"/>
        <v>((N_AcidIndex_IME  in (15)) *   0.8889)   +</v>
      </c>
      <c r="W17" t="s">
        <v>43</v>
      </c>
      <c r="X17">
        <v>15</v>
      </c>
      <c r="Y17">
        <v>1</v>
      </c>
      <c r="Z17">
        <v>0.88890000000000002</v>
      </c>
      <c r="AA17">
        <v>0.51259999999999994</v>
      </c>
      <c r="AB17">
        <v>-0.1159</v>
      </c>
      <c r="AC17">
        <v>1.8935999999999999</v>
      </c>
      <c r="AD17">
        <v>3.01</v>
      </c>
      <c r="AE17">
        <v>8.2900000000000001E-2</v>
      </c>
      <c r="AG17" t="str">
        <f t="shared" si="1"/>
        <v>((N_AcidIndex_IME  in (15)) *   0.8889)   +</v>
      </c>
      <c r="AJ17" t="s">
        <v>50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77</v>
      </c>
      <c r="AR17" t="s">
        <v>77</v>
      </c>
      <c r="AT17" t="str">
        <f t="shared" si="2"/>
        <v>((N_STARS_IME  in (4)) *   0)   +</v>
      </c>
      <c r="AW17" t="s">
        <v>50</v>
      </c>
      <c r="AX17">
        <v>4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77</v>
      </c>
      <c r="BE17" t="s">
        <v>77</v>
      </c>
      <c r="BG17" t="str">
        <f t="shared" si="3"/>
        <v>((N_STARS_IME  in (4)) *   0)   +</v>
      </c>
    </row>
    <row r="18" spans="1:59" x14ac:dyDescent="0.25">
      <c r="A18" t="s">
        <v>51</v>
      </c>
      <c r="B18">
        <v>1</v>
      </c>
      <c r="C18">
        <v>-3.0110000000000001E-2</v>
      </c>
      <c r="D18">
        <v>1.299E-2</v>
      </c>
      <c r="E18">
        <v>-2.3199999999999998</v>
      </c>
      <c r="F18">
        <v>2.0500000000000001E-2</v>
      </c>
      <c r="G18">
        <v>1.0029699999999999</v>
      </c>
      <c r="I18" t="str">
        <f t="shared" si="4"/>
        <v>(N_Sulphates_IME   *   -0.03011)   +</v>
      </c>
      <c r="K18" t="s">
        <v>43</v>
      </c>
      <c r="L18">
        <v>16</v>
      </c>
      <c r="M18">
        <v>1</v>
      </c>
      <c r="N18">
        <v>0.24540000000000001</v>
      </c>
      <c r="O18">
        <v>0.63270000000000004</v>
      </c>
      <c r="P18">
        <v>-0.99470000000000003</v>
      </c>
      <c r="Q18">
        <v>1.4855</v>
      </c>
      <c r="R18">
        <v>0.15</v>
      </c>
      <c r="S18">
        <v>0.69810000000000005</v>
      </c>
      <c r="U18" t="str">
        <f t="shared" si="0"/>
        <v>((N_AcidIndex_IME  in (16)) *   0.2454)   +</v>
      </c>
      <c r="W18" t="s">
        <v>43</v>
      </c>
      <c r="X18">
        <v>16</v>
      </c>
      <c r="Y18">
        <v>1</v>
      </c>
      <c r="Z18">
        <v>0.24540000000000001</v>
      </c>
      <c r="AA18">
        <v>0.63270000000000004</v>
      </c>
      <c r="AB18">
        <v>-0.99470000000000003</v>
      </c>
      <c r="AC18">
        <v>1.4855</v>
      </c>
      <c r="AD18">
        <v>0.15</v>
      </c>
      <c r="AE18">
        <v>0.69810000000000005</v>
      </c>
      <c r="AG18" t="str">
        <f t="shared" si="1"/>
        <v>((N_AcidIndex_IME  in (16)) *   0.2454)   +</v>
      </c>
      <c r="AJ18" t="s">
        <v>61</v>
      </c>
      <c r="AL18">
        <v>1</v>
      </c>
      <c r="AM18">
        <v>-1.7999999999999999E-2</v>
      </c>
      <c r="AN18">
        <v>6.7999999999999996E-3</v>
      </c>
      <c r="AO18">
        <v>-3.1300000000000001E-2</v>
      </c>
      <c r="AP18">
        <v>-4.7000000000000002E-3</v>
      </c>
      <c r="AQ18">
        <v>7.02</v>
      </c>
      <c r="AR18">
        <v>8.0000000000000002E-3</v>
      </c>
      <c r="AT18" t="str">
        <f>"("&amp;AJ18&amp;"   *   "&amp;AM18&amp;")   +"</f>
        <v>(N_VolAcid_IME   *   -0.018)   +</v>
      </c>
      <c r="AW18" t="s">
        <v>61</v>
      </c>
      <c r="AY18">
        <v>1</v>
      </c>
      <c r="AZ18">
        <v>-1.8499999999999999E-2</v>
      </c>
      <c r="BA18">
        <v>6.7999999999999996E-3</v>
      </c>
      <c r="BB18">
        <v>-3.1899999999999998E-2</v>
      </c>
      <c r="BC18">
        <v>-5.1999999999999998E-3</v>
      </c>
      <c r="BD18">
        <v>7.4</v>
      </c>
      <c r="BE18">
        <v>6.4999999999999997E-3</v>
      </c>
      <c r="BG18" t="str">
        <f>"("&amp;AW18&amp;"   *   "&amp;AZ18&amp;")   +"</f>
        <v>(N_VolAcid_IME   *   -0.0185)   +</v>
      </c>
    </row>
    <row r="19" spans="1:59" x14ac:dyDescent="0.25">
      <c r="A19" t="s">
        <v>60</v>
      </c>
      <c r="B19">
        <v>1</v>
      </c>
      <c r="C19">
        <v>2.1851999999999999E-4</v>
      </c>
      <c r="D19">
        <v>5.1140000000000002E-5</v>
      </c>
      <c r="E19">
        <v>4.2699999999999996</v>
      </c>
      <c r="F19" t="s">
        <v>6</v>
      </c>
      <c r="G19">
        <v>1.00597</v>
      </c>
      <c r="I19" t="str">
        <f t="shared" si="4"/>
        <v>(N_TotSulfDiox_IME   *   0.00021852)   +</v>
      </c>
      <c r="K19" t="s">
        <v>43</v>
      </c>
      <c r="L19">
        <v>17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77</v>
      </c>
      <c r="S19" t="s">
        <v>77</v>
      </c>
      <c r="U19" t="str">
        <f t="shared" si="0"/>
        <v>((N_AcidIndex_IME  in (17)) *   0)   +</v>
      </c>
      <c r="W19" t="s">
        <v>43</v>
      </c>
      <c r="X19">
        <v>17</v>
      </c>
      <c r="Y19">
        <v>0</v>
      </c>
      <c r="Z19">
        <v>0</v>
      </c>
      <c r="AA19">
        <v>0</v>
      </c>
      <c r="AB19">
        <v>0</v>
      </c>
      <c r="AC19">
        <v>0</v>
      </c>
      <c r="AD19" t="s">
        <v>77</v>
      </c>
      <c r="AE19" t="s">
        <v>77</v>
      </c>
      <c r="AG19" t="str">
        <f t="shared" si="1"/>
        <v>((N_AcidIndex_IME  in (17)) *   0)   +</v>
      </c>
    </row>
    <row r="20" spans="1:59" x14ac:dyDescent="0.25">
      <c r="A20" t="s">
        <v>61</v>
      </c>
      <c r="B20">
        <v>1</v>
      </c>
      <c r="C20">
        <v>-9.5130000000000006E-2</v>
      </c>
      <c r="D20">
        <v>1.473E-2</v>
      </c>
      <c r="E20">
        <v>-6.46</v>
      </c>
      <c r="F20" t="s">
        <v>6</v>
      </c>
      <c r="G20">
        <v>1.00719</v>
      </c>
      <c r="I20" t="str">
        <f t="shared" si="4"/>
        <v>(N_VolAcid_IME   *   -0.09513)   +</v>
      </c>
      <c r="K20" t="s">
        <v>46</v>
      </c>
      <c r="M20">
        <v>1</v>
      </c>
      <c r="N20">
        <v>1.0800000000000001E-2</v>
      </c>
      <c r="O20">
        <v>2.8999999999999998E-3</v>
      </c>
      <c r="P20">
        <v>5.1999999999999998E-3</v>
      </c>
      <c r="Q20">
        <v>1.6400000000000001E-2</v>
      </c>
      <c r="R20">
        <v>14.29</v>
      </c>
      <c r="S20">
        <v>2.0000000000000001E-4</v>
      </c>
      <c r="U20" t="str">
        <f t="shared" ref="U20:U35" si="5">"("&amp;K20&amp;"   *   "&amp;N20&amp;")   +"</f>
        <v>(N_Alcohol_T90_IME   *   0.0108)   +</v>
      </c>
      <c r="W20" t="s">
        <v>46</v>
      </c>
      <c r="Y20">
        <v>1</v>
      </c>
      <c r="Z20">
        <v>1.0800000000000001E-2</v>
      </c>
      <c r="AA20">
        <v>2.8999999999999998E-3</v>
      </c>
      <c r="AB20">
        <v>5.1999999999999998E-3</v>
      </c>
      <c r="AC20">
        <v>1.6400000000000001E-2</v>
      </c>
      <c r="AD20">
        <v>14.29</v>
      </c>
      <c r="AE20">
        <v>2.0000000000000001E-4</v>
      </c>
      <c r="AG20" t="str">
        <f t="shared" ref="AG20:AG35" si="6">"("&amp;W20&amp;"   *   "&amp;Z20&amp;")   +"</f>
        <v>(N_Alcohol_T90_IME   *   0.0108)   +</v>
      </c>
    </row>
    <row r="21" spans="1:59" x14ac:dyDescent="0.25">
      <c r="A21" t="s">
        <v>52</v>
      </c>
      <c r="B21">
        <v>1</v>
      </c>
      <c r="C21">
        <v>-0.13897000000000001</v>
      </c>
      <c r="D21">
        <v>3.5819999999999998E-2</v>
      </c>
      <c r="E21">
        <v>-3.88</v>
      </c>
      <c r="F21">
        <v>1E-4</v>
      </c>
      <c r="G21">
        <v>1.00728</v>
      </c>
      <c r="I21" t="str">
        <f t="shared" si="4"/>
        <v>(N_pH_T90_IME   *   -0.13897)   +</v>
      </c>
      <c r="K21" t="s">
        <v>47</v>
      </c>
      <c r="M21">
        <v>1</v>
      </c>
      <c r="N21">
        <v>-3.8300000000000001E-2</v>
      </c>
      <c r="O21">
        <v>1.6500000000000001E-2</v>
      </c>
      <c r="P21">
        <v>-7.0599999999999996E-2</v>
      </c>
      <c r="Q21">
        <v>-6.0000000000000001E-3</v>
      </c>
      <c r="R21">
        <v>5.4</v>
      </c>
      <c r="S21">
        <v>2.01E-2</v>
      </c>
      <c r="U21" t="str">
        <f t="shared" si="5"/>
        <v>(N_Chlorides_IME   *   -0.0383)   +</v>
      </c>
      <c r="W21" t="s">
        <v>47</v>
      </c>
      <c r="Y21" s="1">
        <v>1</v>
      </c>
      <c r="Z21" s="1">
        <v>-3.8300000000000001E-2</v>
      </c>
      <c r="AA21">
        <v>1.6500000000000001E-2</v>
      </c>
      <c r="AB21">
        <v>-7.0599999999999996E-2</v>
      </c>
      <c r="AC21">
        <v>-6.0000000000000001E-3</v>
      </c>
      <c r="AD21">
        <v>5.4</v>
      </c>
      <c r="AE21">
        <v>2.01E-2</v>
      </c>
      <c r="AG21" t="str">
        <f t="shared" si="6"/>
        <v>(N_Chlorides_IME   *   -0.0383)   +</v>
      </c>
      <c r="AJ21" t="s">
        <v>2</v>
      </c>
      <c r="AL21" t="s">
        <v>1</v>
      </c>
      <c r="AM21" t="s">
        <v>38</v>
      </c>
      <c r="AN21" t="s">
        <v>37</v>
      </c>
      <c r="AO21" t="s">
        <v>79</v>
      </c>
      <c r="AQ21" t="s">
        <v>80</v>
      </c>
      <c r="AR21" t="s">
        <v>33</v>
      </c>
      <c r="AW21" t="s">
        <v>2</v>
      </c>
      <c r="AY21" t="s">
        <v>1</v>
      </c>
      <c r="AZ21" t="s">
        <v>38</v>
      </c>
      <c r="BA21" t="s">
        <v>37</v>
      </c>
      <c r="BB21" t="s">
        <v>79</v>
      </c>
      <c r="BD21" t="s">
        <v>80</v>
      </c>
      <c r="BE21" t="s">
        <v>33</v>
      </c>
    </row>
    <row r="22" spans="1:59" x14ac:dyDescent="0.25">
      <c r="A22" t="s">
        <v>53</v>
      </c>
      <c r="B22">
        <v>1</v>
      </c>
      <c r="C22">
        <v>4.6016199999999996</v>
      </c>
      <c r="D22">
        <v>0.84899999999999998</v>
      </c>
      <c r="E22">
        <v>5.42</v>
      </c>
      <c r="F22" t="s">
        <v>6</v>
      </c>
      <c r="G22">
        <v>92.233360000000005</v>
      </c>
      <c r="I22" t="str">
        <f t="shared" si="4"/>
        <v>(N_AcidIndex_T99_IME_LN   *   4.60162)   +</v>
      </c>
      <c r="K22" t="s">
        <v>49</v>
      </c>
      <c r="L22">
        <v>-2</v>
      </c>
      <c r="M22">
        <v>1</v>
      </c>
      <c r="N22">
        <v>-0.69940000000000002</v>
      </c>
      <c r="O22">
        <v>4.24E-2</v>
      </c>
      <c r="P22">
        <v>-0.78259999999999996</v>
      </c>
      <c r="Q22">
        <v>-0.61619999999999997</v>
      </c>
      <c r="R22">
        <v>271.49</v>
      </c>
      <c r="S22" t="s">
        <v>6</v>
      </c>
      <c r="U22" t="str">
        <f t="shared" ref="U22:U30" si="7">"(("&amp;K22&amp;"  in ("&amp;L22&amp;")) *   "&amp;N22&amp;")   +"</f>
        <v>((N_LabelAppeal_IME  in (-2)) *   -0.6994)   +</v>
      </c>
      <c r="W22" t="s">
        <v>49</v>
      </c>
      <c r="X22">
        <v>-2</v>
      </c>
      <c r="Y22">
        <v>1</v>
      </c>
      <c r="Z22">
        <v>-0.69940000000000002</v>
      </c>
      <c r="AA22">
        <v>4.24E-2</v>
      </c>
      <c r="AB22">
        <v>-0.78259999999999996</v>
      </c>
      <c r="AC22">
        <v>-0.61619999999999997</v>
      </c>
      <c r="AD22">
        <v>271.49</v>
      </c>
      <c r="AE22" t="s">
        <v>6</v>
      </c>
      <c r="AG22" t="str">
        <f t="shared" ref="AG22:AG30" si="8">"(("&amp;W22&amp;"  in ("&amp;X22&amp;")) *   "&amp;Z22&amp;")   +"</f>
        <v>((N_LabelAppeal_IME  in (-2)) *   -0.6994)   +</v>
      </c>
      <c r="AJ22" t="s">
        <v>5</v>
      </c>
      <c r="AL22">
        <v>1</v>
      </c>
      <c r="AM22">
        <v>-4.3940000000000001</v>
      </c>
      <c r="AN22">
        <v>756.27189999999996</v>
      </c>
      <c r="AO22">
        <v>-1486.66</v>
      </c>
      <c r="AP22">
        <v>1477.8720000000001</v>
      </c>
      <c r="AQ22">
        <v>0</v>
      </c>
      <c r="AR22">
        <v>0.99539999999999995</v>
      </c>
      <c r="AT22" t="str">
        <f>AM22&amp;" +"</f>
        <v>-4.394 +</v>
      </c>
      <c r="AW22" t="s">
        <v>5</v>
      </c>
      <c r="AY22">
        <v>1</v>
      </c>
      <c r="AZ22">
        <v>-6.8329000000000004</v>
      </c>
      <c r="BA22">
        <v>1.3540000000000001</v>
      </c>
      <c r="BB22">
        <v>-9.4865999999999993</v>
      </c>
      <c r="BC22">
        <v>-4.1791999999999998</v>
      </c>
      <c r="BD22">
        <v>25.47</v>
      </c>
      <c r="BE22" t="s">
        <v>6</v>
      </c>
      <c r="BG22" t="str">
        <f>AZ22&amp;" +"</f>
        <v>-6.8329 +</v>
      </c>
    </row>
    <row r="23" spans="1:59" x14ac:dyDescent="0.25">
      <c r="A23" t="s">
        <v>54</v>
      </c>
      <c r="B23">
        <v>1</v>
      </c>
      <c r="C23">
        <v>-1.5104200000000001</v>
      </c>
      <c r="D23">
        <v>0.54083000000000003</v>
      </c>
      <c r="E23">
        <v>-2.79</v>
      </c>
      <c r="F23">
        <v>5.1999999999999998E-3</v>
      </c>
      <c r="G23">
        <v>56.759700000000002</v>
      </c>
      <c r="I23" t="str">
        <f t="shared" si="4"/>
        <v>(N_Alcohol_T90_IME_LN   *   -1.51042)   +</v>
      </c>
      <c r="K23" t="s">
        <v>49</v>
      </c>
      <c r="L23">
        <v>-1</v>
      </c>
      <c r="M23">
        <v>1</v>
      </c>
      <c r="N23">
        <v>-0.45739999999999997</v>
      </c>
      <c r="O23">
        <v>2.5000000000000001E-2</v>
      </c>
      <c r="P23">
        <v>-0.50639999999999996</v>
      </c>
      <c r="Q23">
        <v>-0.40839999999999999</v>
      </c>
      <c r="R23">
        <v>334.89</v>
      </c>
      <c r="S23" t="s">
        <v>6</v>
      </c>
      <c r="U23" t="str">
        <f t="shared" si="7"/>
        <v>((N_LabelAppeal_IME  in (-1)) *   -0.4574)   +</v>
      </c>
      <c r="W23" t="s">
        <v>49</v>
      </c>
      <c r="X23">
        <v>-1</v>
      </c>
      <c r="Y23">
        <v>1</v>
      </c>
      <c r="Z23">
        <v>-0.45739999999999997</v>
      </c>
      <c r="AA23">
        <v>2.5000000000000001E-2</v>
      </c>
      <c r="AB23">
        <v>-0.50639999999999996</v>
      </c>
      <c r="AC23">
        <v>-0.40839999999999999</v>
      </c>
      <c r="AD23">
        <v>334.89</v>
      </c>
      <c r="AE23" t="s">
        <v>6</v>
      </c>
      <c r="AG23" t="str">
        <f t="shared" si="8"/>
        <v>((N_LabelAppeal_IME  in (-1)) *   -0.4574)   +</v>
      </c>
      <c r="AJ23" t="s">
        <v>50</v>
      </c>
      <c r="AK23">
        <v>1</v>
      </c>
      <c r="AL23">
        <v>1</v>
      </c>
      <c r="AM23">
        <v>18.2319</v>
      </c>
      <c r="AN23">
        <v>674.73710000000005</v>
      </c>
      <c r="AO23">
        <v>-1304.23</v>
      </c>
      <c r="AP23">
        <v>1340.692</v>
      </c>
      <c r="AQ23">
        <v>0</v>
      </c>
      <c r="AR23">
        <v>0.97840000000000005</v>
      </c>
      <c r="AT23" t="str">
        <f t="shared" ref="AT23:AT45" si="9">"(("&amp;AJ23&amp;"  in ("&amp;AK23&amp;")) *   "&amp;AM23&amp;")   +"</f>
        <v>((N_STARS_IME  in (1)) *   18.2319)   +</v>
      </c>
      <c r="AW23" t="s">
        <v>50</v>
      </c>
      <c r="AX23">
        <v>1</v>
      </c>
      <c r="AY23">
        <v>1</v>
      </c>
      <c r="AZ23">
        <v>3.2252000000000001</v>
      </c>
      <c r="BA23">
        <v>0.39429999999999998</v>
      </c>
      <c r="BB23">
        <v>2.4523999999999999</v>
      </c>
      <c r="BC23">
        <v>3.9980000000000002</v>
      </c>
      <c r="BD23">
        <v>66.900000000000006</v>
      </c>
      <c r="BE23" t="s">
        <v>6</v>
      </c>
      <c r="BG23" t="str">
        <f t="shared" ref="BG23:BG45" si="10">"(("&amp;AW23&amp;"  in ("&amp;AX23&amp;")) *   "&amp;AZ23&amp;")   +"</f>
        <v>((N_STARS_IME  in (1)) *   3.2252)   +</v>
      </c>
    </row>
    <row r="24" spans="1:59" x14ac:dyDescent="0.25">
      <c r="A24" t="s">
        <v>55</v>
      </c>
      <c r="B24">
        <v>1</v>
      </c>
      <c r="C24">
        <v>0.11136</v>
      </c>
      <c r="D24">
        <v>3.9530000000000003E-2</v>
      </c>
      <c r="E24">
        <v>2.82</v>
      </c>
      <c r="F24">
        <v>4.8999999999999998E-3</v>
      </c>
      <c r="G24">
        <v>1.00515</v>
      </c>
      <c r="I24" t="str">
        <f t="shared" si="4"/>
        <v>(N_CitricAcid_T90_IME_LN   *   0.11136)   +</v>
      </c>
      <c r="K24" t="s">
        <v>49</v>
      </c>
      <c r="L24">
        <v>0</v>
      </c>
      <c r="M24">
        <v>1</v>
      </c>
      <c r="N24">
        <v>-0.26790000000000003</v>
      </c>
      <c r="O24">
        <v>2.29E-2</v>
      </c>
      <c r="P24">
        <v>-0.31269999999999998</v>
      </c>
      <c r="Q24">
        <v>-0.22309999999999999</v>
      </c>
      <c r="R24">
        <v>137.24</v>
      </c>
      <c r="S24" t="s">
        <v>6</v>
      </c>
      <c r="U24" t="str">
        <f t="shared" si="7"/>
        <v>((N_LabelAppeal_IME  in (0)) *   -0.2679)   +</v>
      </c>
      <c r="W24" t="s">
        <v>49</v>
      </c>
      <c r="X24">
        <v>0</v>
      </c>
      <c r="Y24">
        <v>1</v>
      </c>
      <c r="Z24" s="1">
        <v>-0.26790000000000003</v>
      </c>
      <c r="AA24">
        <v>2.29E-2</v>
      </c>
      <c r="AB24">
        <v>-0.31269999999999998</v>
      </c>
      <c r="AC24">
        <v>-0.22309999999999999</v>
      </c>
      <c r="AD24">
        <v>137.24</v>
      </c>
      <c r="AE24" t="s">
        <v>6</v>
      </c>
      <c r="AG24" t="str">
        <f t="shared" si="8"/>
        <v>((N_LabelAppeal_IME  in (0)) *   -0.2679)   +</v>
      </c>
      <c r="AJ24" t="s">
        <v>50</v>
      </c>
      <c r="AK24">
        <v>2</v>
      </c>
      <c r="AL24">
        <v>1</v>
      </c>
      <c r="AM24">
        <v>18.519300000000001</v>
      </c>
      <c r="AN24">
        <v>674.73710000000005</v>
      </c>
      <c r="AO24">
        <v>-1303.94</v>
      </c>
      <c r="AP24">
        <v>1340.98</v>
      </c>
      <c r="AQ24">
        <v>0</v>
      </c>
      <c r="AR24">
        <v>0.97809999999999997</v>
      </c>
      <c r="AT24" t="str">
        <f t="shared" si="9"/>
        <v>((N_STARS_IME  in (2)) *   18.5193)   +</v>
      </c>
      <c r="AW24" t="s">
        <v>50</v>
      </c>
      <c r="AX24">
        <v>2</v>
      </c>
      <c r="AY24">
        <v>1</v>
      </c>
      <c r="AZ24">
        <v>3.5209999999999999</v>
      </c>
      <c r="BA24">
        <v>0.39119999999999999</v>
      </c>
      <c r="BB24">
        <v>2.7543000000000002</v>
      </c>
      <c r="BC24">
        <v>4.2877000000000001</v>
      </c>
      <c r="BD24">
        <v>81.02</v>
      </c>
      <c r="BE24" t="s">
        <v>6</v>
      </c>
      <c r="BG24" t="str">
        <f t="shared" si="10"/>
        <v>((N_STARS_IME  in (2)) *   3.521)   +</v>
      </c>
    </row>
    <row r="25" spans="1:59" x14ac:dyDescent="0.25">
      <c r="A25" t="s">
        <v>56</v>
      </c>
      <c r="B25">
        <v>1</v>
      </c>
      <c r="C25">
        <v>-2.0425399999999998</v>
      </c>
      <c r="D25">
        <v>1.2314000000000001</v>
      </c>
      <c r="E25">
        <v>-1.66</v>
      </c>
      <c r="F25">
        <v>9.7199999999999995E-2</v>
      </c>
      <c r="G25">
        <v>749.03152</v>
      </c>
      <c r="I25" t="str">
        <f t="shared" si="4"/>
        <v>(N_STARS_IME_LN   *   -2.04254)   +</v>
      </c>
      <c r="K25" t="s">
        <v>49</v>
      </c>
      <c r="L25">
        <v>1</v>
      </c>
      <c r="M25">
        <v>1</v>
      </c>
      <c r="N25">
        <v>-0.1348</v>
      </c>
      <c r="O25">
        <v>2.3199999999999998E-2</v>
      </c>
      <c r="P25">
        <v>-0.1802</v>
      </c>
      <c r="Q25">
        <v>-8.9399999999999993E-2</v>
      </c>
      <c r="R25">
        <v>33.83</v>
      </c>
      <c r="S25" t="s">
        <v>6</v>
      </c>
      <c r="U25" t="str">
        <f t="shared" si="7"/>
        <v>((N_LabelAppeal_IME  in (1)) *   -0.1348)   +</v>
      </c>
      <c r="W25" t="s">
        <v>49</v>
      </c>
      <c r="X25">
        <v>1</v>
      </c>
      <c r="Y25">
        <v>1</v>
      </c>
      <c r="Z25">
        <v>-0.1348</v>
      </c>
      <c r="AA25">
        <v>2.3199999999999998E-2</v>
      </c>
      <c r="AB25">
        <v>-0.1802</v>
      </c>
      <c r="AC25">
        <v>-8.9399999999999993E-2</v>
      </c>
      <c r="AD25">
        <v>33.83</v>
      </c>
      <c r="AE25" t="s">
        <v>6</v>
      </c>
      <c r="AG25" t="str">
        <f t="shared" si="8"/>
        <v>((N_LabelAppeal_IME  in (1)) *   -0.1348)   +</v>
      </c>
      <c r="AJ25" t="s">
        <v>50</v>
      </c>
      <c r="AK25">
        <v>3</v>
      </c>
      <c r="AL25">
        <v>1</v>
      </c>
      <c r="AM25">
        <v>-7.4969000000000001</v>
      </c>
      <c r="AN25">
        <v>796.00379999999996</v>
      </c>
      <c r="AO25">
        <v>-1567.64</v>
      </c>
      <c r="AP25">
        <v>1552.6420000000001</v>
      </c>
      <c r="AQ25">
        <v>0</v>
      </c>
      <c r="AR25">
        <v>0.99250000000000005</v>
      </c>
      <c r="AT25" t="str">
        <f t="shared" si="9"/>
        <v>((N_STARS_IME  in (3)) *   -7.4969)   +</v>
      </c>
      <c r="AW25" t="s">
        <v>50</v>
      </c>
      <c r="AX25">
        <v>3</v>
      </c>
      <c r="AY25">
        <v>1</v>
      </c>
      <c r="AZ25">
        <v>-0.84519999999999995</v>
      </c>
      <c r="BA25">
        <v>0.5111</v>
      </c>
      <c r="BB25">
        <v>-1.847</v>
      </c>
      <c r="BC25">
        <v>0.15659999999999999</v>
      </c>
      <c r="BD25">
        <v>2.73</v>
      </c>
      <c r="BE25">
        <v>9.8199999999999996E-2</v>
      </c>
      <c r="BG25" t="str">
        <f t="shared" si="10"/>
        <v>((N_STARS_IME  in (3)) *   -0.8452)   +</v>
      </c>
    </row>
    <row r="26" spans="1:59" x14ac:dyDescent="0.25">
      <c r="K26" t="s">
        <v>49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77</v>
      </c>
      <c r="S26" t="s">
        <v>77</v>
      </c>
      <c r="U26" t="str">
        <f t="shared" si="7"/>
        <v>((N_LabelAppeal_IME  in (2)) *   0)   +</v>
      </c>
      <c r="W26" t="s">
        <v>49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77</v>
      </c>
      <c r="AE26" t="s">
        <v>77</v>
      </c>
      <c r="AG26" t="str">
        <f t="shared" si="8"/>
        <v>((N_LabelAppeal_IME  in (2)) *   0)   +</v>
      </c>
      <c r="AJ26" t="s">
        <v>50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0</v>
      </c>
      <c r="AQ26" t="s">
        <v>77</v>
      </c>
      <c r="AR26" t="s">
        <v>77</v>
      </c>
      <c r="AT26" t="str">
        <f t="shared" si="9"/>
        <v>((N_STARS_IME  in (4)) *   0)   +</v>
      </c>
      <c r="AW26" t="s">
        <v>50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77</v>
      </c>
      <c r="BE26" t="s">
        <v>77</v>
      </c>
      <c r="BG26" t="str">
        <f t="shared" si="10"/>
        <v>((N_STARS_IME  in (4)) *   0)   +</v>
      </c>
    </row>
    <row r="27" spans="1:59" x14ac:dyDescent="0.25">
      <c r="K27" t="s">
        <v>50</v>
      </c>
      <c r="L27">
        <v>1</v>
      </c>
      <c r="M27">
        <v>1</v>
      </c>
      <c r="N27">
        <v>0.51629999999999998</v>
      </c>
      <c r="O27">
        <v>2.8000000000000001E-2</v>
      </c>
      <c r="P27">
        <v>0.46139999999999998</v>
      </c>
      <c r="Q27">
        <v>0.57130000000000003</v>
      </c>
      <c r="R27">
        <v>339.6</v>
      </c>
      <c r="S27" t="s">
        <v>6</v>
      </c>
      <c r="U27" t="str">
        <f t="shared" si="7"/>
        <v>((N_STARS_IME  in (1)) *   0.5163)   +</v>
      </c>
      <c r="W27" t="s">
        <v>50</v>
      </c>
      <c r="X27">
        <v>1</v>
      </c>
      <c r="Y27">
        <v>1</v>
      </c>
      <c r="Z27">
        <v>0.51629999999999998</v>
      </c>
      <c r="AA27">
        <v>2.8000000000000001E-2</v>
      </c>
      <c r="AB27">
        <v>0.46139999999999998</v>
      </c>
      <c r="AC27">
        <v>0.57130000000000003</v>
      </c>
      <c r="AD27">
        <v>339.6</v>
      </c>
      <c r="AE27" t="s">
        <v>6</v>
      </c>
      <c r="AG27" t="str">
        <f t="shared" si="8"/>
        <v>((N_STARS_IME  in (1)) *   0.5163)   +</v>
      </c>
      <c r="AJ27" t="s">
        <v>49</v>
      </c>
      <c r="AK27">
        <v>-2</v>
      </c>
      <c r="AL27">
        <v>1</v>
      </c>
      <c r="AM27">
        <v>-2.8422999999999998</v>
      </c>
      <c r="AN27">
        <v>0.58579999999999999</v>
      </c>
      <c r="AO27">
        <v>-3.9904000000000002</v>
      </c>
      <c r="AP27">
        <v>-1.6941999999999999</v>
      </c>
      <c r="AQ27">
        <v>23.54</v>
      </c>
      <c r="AR27" t="s">
        <v>6</v>
      </c>
      <c r="AT27" t="str">
        <f t="shared" si="9"/>
        <v>((N_LabelAppeal_IME  in (-2)) *   -2.8423)   +</v>
      </c>
      <c r="AW27" t="s">
        <v>49</v>
      </c>
      <c r="AX27">
        <v>-2</v>
      </c>
      <c r="AY27">
        <v>1</v>
      </c>
      <c r="AZ27">
        <v>-2.3416000000000001</v>
      </c>
      <c r="BA27">
        <v>0.40160000000000001</v>
      </c>
      <c r="BB27">
        <v>-3.1286999999999998</v>
      </c>
      <c r="BC27">
        <v>-1.5545</v>
      </c>
      <c r="BD27">
        <v>34</v>
      </c>
      <c r="BE27" t="s">
        <v>6</v>
      </c>
      <c r="BG27" t="str">
        <f t="shared" si="10"/>
        <v>((N_LabelAppeal_IME  in (-2)) *   -2.3416)   +</v>
      </c>
    </row>
    <row r="28" spans="1:59" x14ac:dyDescent="0.25">
      <c r="K28" t="s">
        <v>50</v>
      </c>
      <c r="L28">
        <v>2</v>
      </c>
      <c r="M28">
        <v>1</v>
      </c>
      <c r="N28">
        <v>-0.2394</v>
      </c>
      <c r="O28">
        <v>1.9900000000000001E-2</v>
      </c>
      <c r="P28">
        <v>-0.27839999999999998</v>
      </c>
      <c r="Q28">
        <v>-0.20039999999999999</v>
      </c>
      <c r="R28">
        <v>144.57</v>
      </c>
      <c r="S28" t="s">
        <v>6</v>
      </c>
      <c r="U28" t="str">
        <f t="shared" si="7"/>
        <v>((N_STARS_IME  in (2)) *   -0.2394)   +</v>
      </c>
      <c r="W28" t="s">
        <v>50</v>
      </c>
      <c r="X28">
        <v>2</v>
      </c>
      <c r="Y28">
        <v>1</v>
      </c>
      <c r="Z28">
        <v>-0.2394</v>
      </c>
      <c r="AA28">
        <v>1.9900000000000001E-2</v>
      </c>
      <c r="AB28">
        <v>-0.27839999999999998</v>
      </c>
      <c r="AC28">
        <v>-0.20039999999999999</v>
      </c>
      <c r="AD28">
        <v>144.57</v>
      </c>
      <c r="AE28" t="s">
        <v>6</v>
      </c>
      <c r="AG28" t="str">
        <f t="shared" si="8"/>
        <v>((N_STARS_IME  in (2)) *   -0.2394)   +</v>
      </c>
      <c r="AJ28" t="s">
        <v>49</v>
      </c>
      <c r="AK28">
        <v>-1</v>
      </c>
      <c r="AL28">
        <v>1</v>
      </c>
      <c r="AM28">
        <v>-1.4548000000000001</v>
      </c>
      <c r="AN28">
        <v>0.16969999999999999</v>
      </c>
      <c r="AO28">
        <v>-1.7874000000000001</v>
      </c>
      <c r="AP28">
        <v>-1.1222000000000001</v>
      </c>
      <c r="AQ28">
        <v>73.47</v>
      </c>
      <c r="AR28" t="s">
        <v>6</v>
      </c>
      <c r="AT28" t="str">
        <f t="shared" si="9"/>
        <v>((N_LabelAppeal_IME  in (-1)) *   -1.4548)   +</v>
      </c>
      <c r="AW28" t="s">
        <v>49</v>
      </c>
      <c r="AX28">
        <v>-1</v>
      </c>
      <c r="AY28">
        <v>1</v>
      </c>
      <c r="AZ28">
        <v>-1.4016</v>
      </c>
      <c r="BA28">
        <v>0.1678</v>
      </c>
      <c r="BB28">
        <v>-1.7304999999999999</v>
      </c>
      <c r="BC28">
        <v>-1.0727</v>
      </c>
      <c r="BD28">
        <v>69.760000000000005</v>
      </c>
      <c r="BE28" t="s">
        <v>6</v>
      </c>
      <c r="BG28" t="str">
        <f t="shared" si="10"/>
        <v>((N_LabelAppeal_IME  in (-1)) *   -1.4016)   +</v>
      </c>
    </row>
    <row r="29" spans="1:59" x14ac:dyDescent="0.25">
      <c r="K29" t="s">
        <v>50</v>
      </c>
      <c r="L29">
        <v>3</v>
      </c>
      <c r="M29">
        <v>1</v>
      </c>
      <c r="N29">
        <v>-0.1221</v>
      </c>
      <c r="O29">
        <v>2.0199999999999999E-2</v>
      </c>
      <c r="P29">
        <v>-0.16170000000000001</v>
      </c>
      <c r="Q29">
        <v>-8.2500000000000004E-2</v>
      </c>
      <c r="R29">
        <v>36.479999999999997</v>
      </c>
      <c r="S29" t="s">
        <v>6</v>
      </c>
      <c r="U29" t="str">
        <f t="shared" si="7"/>
        <v>((N_STARS_IME  in (3)) *   -0.1221)   +</v>
      </c>
      <c r="W29" t="s">
        <v>50</v>
      </c>
      <c r="X29">
        <v>3</v>
      </c>
      <c r="Y29">
        <v>1</v>
      </c>
      <c r="Z29">
        <v>-0.1221</v>
      </c>
      <c r="AA29">
        <v>2.0199999999999999E-2</v>
      </c>
      <c r="AB29">
        <v>-0.16170000000000001</v>
      </c>
      <c r="AC29">
        <v>-8.2500000000000004E-2</v>
      </c>
      <c r="AD29">
        <v>36.479999999999997</v>
      </c>
      <c r="AE29" t="s">
        <v>6</v>
      </c>
      <c r="AG29" t="str">
        <f t="shared" si="8"/>
        <v>((N_STARS_IME  in (3)) *   -0.1221)   +</v>
      </c>
      <c r="AJ29" t="s">
        <v>49</v>
      </c>
      <c r="AK29">
        <v>0</v>
      </c>
      <c r="AL29">
        <v>1</v>
      </c>
      <c r="AM29">
        <v>-0.83309999999999995</v>
      </c>
      <c r="AN29">
        <v>0.14929999999999999</v>
      </c>
      <c r="AO29">
        <v>-1.1256999999999999</v>
      </c>
      <c r="AP29">
        <v>-0.54059999999999997</v>
      </c>
      <c r="AQ29">
        <v>31.16</v>
      </c>
      <c r="AR29" t="s">
        <v>6</v>
      </c>
      <c r="AT29" t="str">
        <f t="shared" si="9"/>
        <v>((N_LabelAppeal_IME  in (0)) *   -0.8331)   +</v>
      </c>
      <c r="AW29" t="s">
        <v>49</v>
      </c>
      <c r="AX29">
        <v>0</v>
      </c>
      <c r="AY29">
        <v>1</v>
      </c>
      <c r="AZ29">
        <v>-0.78779999999999994</v>
      </c>
      <c r="BA29">
        <v>0.14760000000000001</v>
      </c>
      <c r="BB29">
        <v>-1.0770999999999999</v>
      </c>
      <c r="BC29">
        <v>-0.4985</v>
      </c>
      <c r="BD29">
        <v>28.49</v>
      </c>
      <c r="BE29" t="s">
        <v>6</v>
      </c>
      <c r="BG29" t="str">
        <f t="shared" si="10"/>
        <v>((N_LabelAppeal_IME  in (0)) *   -0.7878)   +</v>
      </c>
    </row>
    <row r="30" spans="1:59" x14ac:dyDescent="0.25">
      <c r="K30" t="s">
        <v>50</v>
      </c>
      <c r="L30">
        <v>4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77</v>
      </c>
      <c r="S30" t="s">
        <v>77</v>
      </c>
      <c r="U30" t="str">
        <f t="shared" si="7"/>
        <v>((N_STARS_IME  in (4)) *   0)   +</v>
      </c>
      <c r="W30" t="s">
        <v>50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D30" t="s">
        <v>77</v>
      </c>
      <c r="AE30" t="s">
        <v>77</v>
      </c>
      <c r="AG30" t="str">
        <f t="shared" si="8"/>
        <v>((N_STARS_IME  in (4)) *   0)   +</v>
      </c>
      <c r="AJ30" t="s">
        <v>49</v>
      </c>
      <c r="AK30">
        <v>1</v>
      </c>
      <c r="AL30">
        <v>1</v>
      </c>
      <c r="AM30" s="1">
        <v>-0.41739999999999999</v>
      </c>
      <c r="AN30">
        <v>0.15179999999999999</v>
      </c>
      <c r="AO30">
        <v>-0.71479999999999999</v>
      </c>
      <c r="AP30">
        <v>-0.12</v>
      </c>
      <c r="AQ30">
        <v>7.56</v>
      </c>
      <c r="AR30">
        <v>6.0000000000000001E-3</v>
      </c>
      <c r="AT30" t="str">
        <f t="shared" si="9"/>
        <v>((N_LabelAppeal_IME  in (1)) *   -0.4174)   +</v>
      </c>
      <c r="AW30" t="s">
        <v>49</v>
      </c>
      <c r="AX30">
        <v>1</v>
      </c>
      <c r="AY30">
        <v>1</v>
      </c>
      <c r="AZ30" s="1">
        <v>-0.38169999999999998</v>
      </c>
      <c r="BA30">
        <v>0.14990000000000001</v>
      </c>
      <c r="BB30">
        <v>-0.67549999999999999</v>
      </c>
      <c r="BC30">
        <v>-8.7900000000000006E-2</v>
      </c>
      <c r="BD30">
        <v>6.49</v>
      </c>
      <c r="BE30">
        <v>1.09E-2</v>
      </c>
      <c r="BG30" t="str">
        <f t="shared" si="10"/>
        <v>((N_LabelAppeal_IME  in (1)) *   -0.3817)   +</v>
      </c>
    </row>
    <row r="31" spans="1:59" x14ac:dyDescent="0.25">
      <c r="K31" t="s">
        <v>60</v>
      </c>
      <c r="M31">
        <v>1</v>
      </c>
      <c r="N31">
        <v>1E-4</v>
      </c>
      <c r="O31">
        <v>0</v>
      </c>
      <c r="P31">
        <v>0</v>
      </c>
      <c r="Q31">
        <v>1E-4</v>
      </c>
      <c r="R31">
        <v>10.1</v>
      </c>
      <c r="S31">
        <v>1.5E-3</v>
      </c>
      <c r="U31" t="str">
        <f t="shared" si="5"/>
        <v>(N_TotSulfDiox_IME   *   0.0001)   +</v>
      </c>
      <c r="W31" t="s">
        <v>60</v>
      </c>
      <c r="Y31">
        <v>1</v>
      </c>
      <c r="Z31">
        <v>1E-4</v>
      </c>
      <c r="AA31">
        <v>0</v>
      </c>
      <c r="AB31">
        <v>0</v>
      </c>
      <c r="AC31">
        <v>1E-4</v>
      </c>
      <c r="AD31">
        <v>10.1</v>
      </c>
      <c r="AE31">
        <v>1.5E-3</v>
      </c>
      <c r="AG31" t="str">
        <f t="shared" ref="AG31:AG46" si="11">"("&amp;W31&amp;"   *   "&amp;Z31&amp;")   +"</f>
        <v>(N_TotSulfDiox_IME   *   0.0001)   +</v>
      </c>
      <c r="AJ31" t="s">
        <v>49</v>
      </c>
      <c r="AK31">
        <v>2</v>
      </c>
      <c r="AL31" s="1">
        <v>0</v>
      </c>
      <c r="AM31" s="1">
        <v>0</v>
      </c>
      <c r="AN31">
        <v>0</v>
      </c>
      <c r="AO31">
        <v>0</v>
      </c>
      <c r="AP31">
        <v>0</v>
      </c>
      <c r="AQ31" t="s">
        <v>77</v>
      </c>
      <c r="AR31" t="s">
        <v>77</v>
      </c>
      <c r="AT31" t="str">
        <f t="shared" si="9"/>
        <v>((N_LabelAppeal_IME  in (2)) *   0)   +</v>
      </c>
      <c r="AW31" t="s">
        <v>49</v>
      </c>
      <c r="AX31">
        <v>2</v>
      </c>
      <c r="AY31" s="1">
        <v>0</v>
      </c>
      <c r="AZ31" s="1">
        <v>0</v>
      </c>
      <c r="BA31">
        <v>0</v>
      </c>
      <c r="BB31">
        <v>0</v>
      </c>
      <c r="BC31">
        <v>0</v>
      </c>
      <c r="BD31" t="s">
        <v>77</v>
      </c>
      <c r="BE31" t="s">
        <v>77</v>
      </c>
      <c r="BG31" t="str">
        <f t="shared" si="10"/>
        <v>((N_LabelAppeal_IME  in (2)) *   0)   +</v>
      </c>
    </row>
    <row r="32" spans="1:59" x14ac:dyDescent="0.25">
      <c r="K32" t="s">
        <v>61</v>
      </c>
      <c r="M32">
        <v>1</v>
      </c>
      <c r="N32">
        <v>-2.9100000000000001E-2</v>
      </c>
      <c r="O32">
        <v>6.4999999999999997E-3</v>
      </c>
      <c r="P32">
        <v>-4.19E-2</v>
      </c>
      <c r="Q32">
        <v>-1.6299999999999999E-2</v>
      </c>
      <c r="R32">
        <v>19.86</v>
      </c>
      <c r="S32" t="s">
        <v>6</v>
      </c>
      <c r="U32" t="str">
        <f t="shared" si="5"/>
        <v>(N_VolAcid_IME   *   -0.0291)   +</v>
      </c>
      <c r="W32" t="s">
        <v>61</v>
      </c>
      <c r="Y32">
        <v>1</v>
      </c>
      <c r="Z32">
        <v>-2.9100000000000001E-2</v>
      </c>
      <c r="AA32">
        <v>6.4999999999999997E-3</v>
      </c>
      <c r="AB32">
        <v>-4.19E-2</v>
      </c>
      <c r="AC32">
        <v>-1.6299999999999999E-2</v>
      </c>
      <c r="AD32">
        <v>19.86</v>
      </c>
      <c r="AE32" t="s">
        <v>6</v>
      </c>
      <c r="AG32" t="str">
        <f t="shared" si="11"/>
        <v>(N_VolAcid_IME   *   -0.0291)   +</v>
      </c>
      <c r="AJ32" t="s">
        <v>43</v>
      </c>
      <c r="AK32">
        <v>4</v>
      </c>
      <c r="AL32">
        <v>1</v>
      </c>
      <c r="AM32">
        <v>-13.793200000000001</v>
      </c>
      <c r="AN32">
        <v>341.58510000000001</v>
      </c>
      <c r="AO32">
        <v>-683.28800000000001</v>
      </c>
      <c r="AP32">
        <v>655.70119999999997</v>
      </c>
      <c r="AQ32">
        <v>0</v>
      </c>
      <c r="AR32">
        <v>0.96779999999999999</v>
      </c>
      <c r="AT32" t="str">
        <f t="shared" si="9"/>
        <v>((N_AcidIndex_IME  in (4)) *   -13.7932)   +</v>
      </c>
      <c r="AW32" t="s">
        <v>43</v>
      </c>
      <c r="AX32">
        <v>4</v>
      </c>
      <c r="AY32">
        <v>1</v>
      </c>
      <c r="AZ32">
        <v>3.8157999999999999</v>
      </c>
      <c r="BA32">
        <v>2.0135000000000001</v>
      </c>
      <c r="BB32">
        <v>-0.13070000000000001</v>
      </c>
      <c r="BC32">
        <v>7.7622</v>
      </c>
      <c r="BD32">
        <v>3.59</v>
      </c>
      <c r="BE32">
        <v>5.8099999999999999E-2</v>
      </c>
      <c r="BG32" t="str">
        <f t="shared" si="10"/>
        <v>((N_AcidIndex_IME  in (4)) *   3.8158)   +</v>
      </c>
    </row>
    <row r="33" spans="1:59" x14ac:dyDescent="0.25">
      <c r="K33" t="s">
        <v>52</v>
      </c>
      <c r="M33">
        <v>1</v>
      </c>
      <c r="N33">
        <v>-4.2999999999999997E-2</v>
      </c>
      <c r="O33">
        <v>1.5900000000000001E-2</v>
      </c>
      <c r="P33">
        <v>-7.4200000000000002E-2</v>
      </c>
      <c r="Q33">
        <v>-1.18E-2</v>
      </c>
      <c r="R33">
        <v>7.3</v>
      </c>
      <c r="S33">
        <v>6.8999999999999999E-3</v>
      </c>
      <c r="U33" t="str">
        <f t="shared" si="5"/>
        <v>(N_pH_T90_IME   *   -0.043)   +</v>
      </c>
      <c r="W33" t="s">
        <v>52</v>
      </c>
      <c r="Y33">
        <v>1</v>
      </c>
      <c r="Z33">
        <v>-4.2999999999999997E-2</v>
      </c>
      <c r="AA33">
        <v>1.5900000000000001E-2</v>
      </c>
      <c r="AB33">
        <v>-7.4200000000000002E-2</v>
      </c>
      <c r="AC33">
        <v>-1.18E-2</v>
      </c>
      <c r="AD33">
        <v>7.3</v>
      </c>
      <c r="AE33">
        <v>6.8999999999999999E-3</v>
      </c>
      <c r="AG33" t="str">
        <f t="shared" si="11"/>
        <v>(N_pH_T90_IME   *   -0.043)   +</v>
      </c>
      <c r="AJ33" t="s">
        <v>43</v>
      </c>
      <c r="AK33">
        <v>5</v>
      </c>
      <c r="AL33">
        <v>1</v>
      </c>
      <c r="AM33" s="1">
        <v>-15.320600000000001</v>
      </c>
      <c r="AN33">
        <v>341.58139999999997</v>
      </c>
      <c r="AO33">
        <v>-684.80799999999999</v>
      </c>
      <c r="AP33">
        <v>654.16650000000004</v>
      </c>
      <c r="AQ33">
        <v>0</v>
      </c>
      <c r="AR33">
        <v>0.96419999999999995</v>
      </c>
      <c r="AT33" t="str">
        <f t="shared" si="9"/>
        <v>((N_AcidIndex_IME  in (5)) *   -15.3206)   +</v>
      </c>
      <c r="AW33" t="s">
        <v>43</v>
      </c>
      <c r="AX33">
        <v>5</v>
      </c>
      <c r="AY33">
        <v>1</v>
      </c>
      <c r="AZ33" s="1">
        <v>2.2841999999999998</v>
      </c>
      <c r="BA33">
        <v>1.3622000000000001</v>
      </c>
      <c r="BB33">
        <v>-0.38569999999999999</v>
      </c>
      <c r="BC33">
        <v>4.9541000000000004</v>
      </c>
      <c r="BD33">
        <v>2.81</v>
      </c>
      <c r="BE33">
        <v>9.3600000000000003E-2</v>
      </c>
      <c r="BG33" t="str">
        <f t="shared" si="10"/>
        <v>((N_AcidIndex_IME  in (5)) *   2.2842)   +</v>
      </c>
    </row>
    <row r="34" spans="1:59" x14ac:dyDescent="0.25">
      <c r="K34" t="s">
        <v>58</v>
      </c>
      <c r="M34">
        <v>1</v>
      </c>
      <c r="N34">
        <v>2.6100000000000002E-2</v>
      </c>
      <c r="O34">
        <v>1.2699999999999999E-2</v>
      </c>
      <c r="P34">
        <v>1.1999999999999999E-3</v>
      </c>
      <c r="Q34">
        <v>5.0900000000000001E-2</v>
      </c>
      <c r="R34">
        <v>4.22</v>
      </c>
      <c r="S34">
        <v>3.9899999999999998E-2</v>
      </c>
      <c r="U34" t="str">
        <f t="shared" si="5"/>
        <v>(N_CitricAcid_T90_IME   *   0.0261)   +</v>
      </c>
      <c r="W34" t="s">
        <v>58</v>
      </c>
      <c r="Y34">
        <v>1</v>
      </c>
      <c r="Z34">
        <v>2.6100000000000002E-2</v>
      </c>
      <c r="AA34">
        <v>1.2699999999999999E-2</v>
      </c>
      <c r="AB34">
        <v>1.1999999999999999E-3</v>
      </c>
      <c r="AC34">
        <v>5.0900000000000001E-2</v>
      </c>
      <c r="AD34">
        <v>4.22</v>
      </c>
      <c r="AE34">
        <v>3.9899999999999998E-2</v>
      </c>
      <c r="AG34" t="str">
        <f t="shared" si="11"/>
        <v>(N_CitricAcid_T90_IME   *   0.0261)   +</v>
      </c>
      <c r="AJ34" t="s">
        <v>43</v>
      </c>
      <c r="AK34">
        <v>6</v>
      </c>
      <c r="AL34">
        <v>1</v>
      </c>
      <c r="AM34">
        <v>-15.0953</v>
      </c>
      <c r="AN34">
        <v>341.58100000000002</v>
      </c>
      <c r="AO34">
        <v>-684.58199999999999</v>
      </c>
      <c r="AP34">
        <v>654.39120000000003</v>
      </c>
      <c r="AQ34">
        <v>0</v>
      </c>
      <c r="AR34">
        <v>0.96479999999999999</v>
      </c>
      <c r="AT34" t="str">
        <f t="shared" si="9"/>
        <v>((N_AcidIndex_IME  in (6)) *   -15.0953)   +</v>
      </c>
      <c r="AW34" t="s">
        <v>43</v>
      </c>
      <c r="AX34">
        <v>6</v>
      </c>
      <c r="AY34">
        <v>1</v>
      </c>
      <c r="AZ34">
        <v>2.3033000000000001</v>
      </c>
      <c r="BA34">
        <v>1.2944</v>
      </c>
      <c r="BB34">
        <v>-0.23369999999999999</v>
      </c>
      <c r="BC34">
        <v>4.8403999999999998</v>
      </c>
      <c r="BD34">
        <v>3.17</v>
      </c>
      <c r="BE34">
        <v>7.5200000000000003E-2</v>
      </c>
      <c r="BG34" t="str">
        <f t="shared" si="10"/>
        <v>((N_AcidIndex_IME  in (6)) *   2.3033)   +</v>
      </c>
    </row>
    <row r="35" spans="1:59" x14ac:dyDescent="0.25">
      <c r="A35" t="s">
        <v>9</v>
      </c>
      <c r="B35" t="s">
        <v>1</v>
      </c>
      <c r="C35" t="s">
        <v>10</v>
      </c>
      <c r="D35" t="s">
        <v>11</v>
      </c>
      <c r="E35" t="s">
        <v>12</v>
      </c>
      <c r="F35" t="s">
        <v>23</v>
      </c>
      <c r="K35" t="s">
        <v>62</v>
      </c>
      <c r="M35">
        <v>1</v>
      </c>
      <c r="N35">
        <v>3.3999999999999998E-3</v>
      </c>
      <c r="O35">
        <v>1.2999999999999999E-3</v>
      </c>
      <c r="P35">
        <v>6.9999999999999999E-4</v>
      </c>
      <c r="Q35">
        <v>6.0000000000000001E-3</v>
      </c>
      <c r="R35">
        <v>6.25</v>
      </c>
      <c r="S35">
        <v>1.24E-2</v>
      </c>
      <c r="U35" t="str">
        <f t="shared" si="5"/>
        <v>(N_FreSulfDiox_IME_LN   *   0.0034)   +</v>
      </c>
      <c r="W35" t="s">
        <v>62</v>
      </c>
      <c r="Y35">
        <v>1</v>
      </c>
      <c r="Z35">
        <v>3.3999999999999998E-3</v>
      </c>
      <c r="AA35">
        <v>1.2999999999999999E-3</v>
      </c>
      <c r="AB35">
        <v>6.9999999999999999E-4</v>
      </c>
      <c r="AC35">
        <v>6.0000000000000001E-3</v>
      </c>
      <c r="AD35">
        <v>6.25</v>
      </c>
      <c r="AE35">
        <v>1.24E-2</v>
      </c>
      <c r="AG35" t="str">
        <f t="shared" si="11"/>
        <v>(N_FreSulfDiox_IME_LN   *   0.0034)   +</v>
      </c>
      <c r="AJ35" t="s">
        <v>43</v>
      </c>
      <c r="AK35">
        <v>7</v>
      </c>
      <c r="AL35">
        <v>1</v>
      </c>
      <c r="AM35">
        <v>-15.032</v>
      </c>
      <c r="AN35">
        <v>341.58100000000002</v>
      </c>
      <c r="AO35">
        <v>-684.51800000000003</v>
      </c>
      <c r="AP35">
        <v>654.45450000000005</v>
      </c>
      <c r="AQ35">
        <v>0</v>
      </c>
      <c r="AR35">
        <v>0.96489999999999998</v>
      </c>
      <c r="AT35" t="str">
        <f t="shared" si="9"/>
        <v>((N_AcidIndex_IME  in (7)) *   -15.032)   +</v>
      </c>
      <c r="AW35" t="s">
        <v>43</v>
      </c>
      <c r="AX35">
        <v>7</v>
      </c>
      <c r="AY35">
        <v>1</v>
      </c>
      <c r="AZ35">
        <v>2.3538999999999999</v>
      </c>
      <c r="BA35">
        <v>1.2895000000000001</v>
      </c>
      <c r="BB35">
        <v>-0.1736</v>
      </c>
      <c r="BC35">
        <v>4.8813000000000004</v>
      </c>
      <c r="BD35">
        <v>3.33</v>
      </c>
      <c r="BE35">
        <v>6.7900000000000002E-2</v>
      </c>
      <c r="BG35" t="str">
        <f t="shared" si="10"/>
        <v>((N_AcidIndex_IME  in (7)) *   2.3539)   +</v>
      </c>
    </row>
    <row r="36" spans="1:59" x14ac:dyDescent="0.25">
      <c r="A36" t="s">
        <v>25</v>
      </c>
      <c r="B36">
        <v>21</v>
      </c>
      <c r="C36">
        <v>25846</v>
      </c>
      <c r="D36">
        <v>1230.7573500000001</v>
      </c>
      <c r="E36">
        <v>726.75</v>
      </c>
      <c r="F36" t="s">
        <v>6</v>
      </c>
      <c r="AJ36" t="s">
        <v>43</v>
      </c>
      <c r="AK36">
        <v>8</v>
      </c>
      <c r="AL36">
        <v>1</v>
      </c>
      <c r="AM36">
        <v>-14.702999999999999</v>
      </c>
      <c r="AN36">
        <v>341.58100000000002</v>
      </c>
      <c r="AO36">
        <v>-684.18899999999996</v>
      </c>
      <c r="AP36">
        <v>654.7835</v>
      </c>
      <c r="AQ36">
        <v>0</v>
      </c>
      <c r="AR36">
        <v>0.9657</v>
      </c>
      <c r="AT36" t="str">
        <f t="shared" si="9"/>
        <v>((N_AcidIndex_IME  in (8)) *   -14.703)   +</v>
      </c>
      <c r="AW36" t="s">
        <v>43</v>
      </c>
      <c r="AX36">
        <v>8</v>
      </c>
      <c r="AY36">
        <v>1</v>
      </c>
      <c r="AZ36">
        <v>2.6837</v>
      </c>
      <c r="BA36">
        <v>1.2897000000000001</v>
      </c>
      <c r="BB36">
        <v>0.15579999999999999</v>
      </c>
      <c r="BC36">
        <v>5.2115</v>
      </c>
      <c r="BD36">
        <v>4.33</v>
      </c>
      <c r="BE36">
        <v>3.7499999999999999E-2</v>
      </c>
      <c r="BG36" t="str">
        <f t="shared" si="10"/>
        <v>((N_AcidIndex_IME  in (8)) *   2.6837)   +</v>
      </c>
    </row>
    <row r="37" spans="1:59" x14ac:dyDescent="0.25">
      <c r="A37" t="s">
        <v>3</v>
      </c>
      <c r="B37">
        <v>12773</v>
      </c>
      <c r="C37" s="1">
        <v>21631</v>
      </c>
      <c r="D37" s="1">
        <v>1.6935199999999999</v>
      </c>
      <c r="E37" s="1"/>
      <c r="AJ37" t="s">
        <v>43</v>
      </c>
      <c r="AK37">
        <v>9</v>
      </c>
      <c r="AL37">
        <v>1</v>
      </c>
      <c r="AM37">
        <v>-14.010300000000001</v>
      </c>
      <c r="AN37">
        <v>341.58100000000002</v>
      </c>
      <c r="AO37">
        <v>-683.49699999999996</v>
      </c>
      <c r="AP37">
        <v>655.47619999999995</v>
      </c>
      <c r="AQ37">
        <v>0</v>
      </c>
      <c r="AR37">
        <v>0.96730000000000005</v>
      </c>
      <c r="AT37" t="str">
        <f t="shared" si="9"/>
        <v>((N_AcidIndex_IME  in (9)) *   -14.0103)   +</v>
      </c>
      <c r="AW37" t="s">
        <v>43</v>
      </c>
      <c r="AX37">
        <v>9</v>
      </c>
      <c r="AY37">
        <v>1</v>
      </c>
      <c r="AZ37">
        <v>3.3782000000000001</v>
      </c>
      <c r="BA37">
        <v>1.2911999999999999</v>
      </c>
      <c r="BB37">
        <v>0.84750000000000003</v>
      </c>
      <c r="BC37">
        <v>5.9089</v>
      </c>
      <c r="BD37">
        <v>6.85</v>
      </c>
      <c r="BE37">
        <v>8.8999999999999999E-3</v>
      </c>
      <c r="BG37" t="str">
        <f t="shared" si="10"/>
        <v>((N_AcidIndex_IME  in (9)) *   3.3782)   +</v>
      </c>
    </row>
    <row r="38" spans="1:59" x14ac:dyDescent="0.25">
      <c r="A38" t="s">
        <v>28</v>
      </c>
      <c r="B38">
        <v>12794</v>
      </c>
      <c r="C38" s="1">
        <v>47477</v>
      </c>
      <c r="K38" t="s">
        <v>34</v>
      </c>
      <c r="L38" t="s">
        <v>1</v>
      </c>
      <c r="M38" t="s">
        <v>65</v>
      </c>
      <c r="N38" t="s">
        <v>66</v>
      </c>
      <c r="W38" t="s">
        <v>34</v>
      </c>
      <c r="X38" t="s">
        <v>1</v>
      </c>
      <c r="Y38" t="s">
        <v>65</v>
      </c>
      <c r="Z38" t="s">
        <v>66</v>
      </c>
      <c r="AJ38" t="s">
        <v>43</v>
      </c>
      <c r="AK38">
        <v>10</v>
      </c>
      <c r="AL38">
        <v>1</v>
      </c>
      <c r="AM38">
        <v>-13.331</v>
      </c>
      <c r="AN38">
        <v>341.58100000000002</v>
      </c>
      <c r="AO38">
        <v>-682.81799999999998</v>
      </c>
      <c r="AP38">
        <v>656.15549999999996</v>
      </c>
      <c r="AQ38">
        <v>0</v>
      </c>
      <c r="AR38">
        <v>0.96889999999999998</v>
      </c>
      <c r="AT38" t="str">
        <f t="shared" si="9"/>
        <v>((N_AcidIndex_IME  in (10)) *   -13.331)   +</v>
      </c>
      <c r="AW38" t="s">
        <v>43</v>
      </c>
      <c r="AX38">
        <v>10</v>
      </c>
      <c r="AY38">
        <v>1</v>
      </c>
      <c r="AZ38">
        <v>4.0637999999999996</v>
      </c>
      <c r="BA38">
        <v>1.2939000000000001</v>
      </c>
      <c r="BB38">
        <v>1.5278</v>
      </c>
      <c r="BC38">
        <v>6.5997000000000003</v>
      </c>
      <c r="BD38">
        <v>9.86</v>
      </c>
      <c r="BE38">
        <v>1.6999999999999999E-3</v>
      </c>
      <c r="BG38" t="str">
        <f t="shared" si="10"/>
        <v>((N_AcidIndex_IME  in (10)) *   4.0638)   +</v>
      </c>
    </row>
    <row r="39" spans="1:59" x14ac:dyDescent="0.25">
      <c r="K39" t="s">
        <v>67</v>
      </c>
      <c r="L39" s="1">
        <v>13000</v>
      </c>
      <c r="M39">
        <v>13522.5677</v>
      </c>
      <c r="N39">
        <v>1.0592999999999999</v>
      </c>
      <c r="W39" t="s">
        <v>67</v>
      </c>
      <c r="X39" s="1">
        <v>13000</v>
      </c>
      <c r="Y39">
        <v>13522.5677</v>
      </c>
      <c r="Z39">
        <v>1.0592999999999999</v>
      </c>
      <c r="AJ39" t="s">
        <v>43</v>
      </c>
      <c r="AK39">
        <v>11</v>
      </c>
      <c r="AL39">
        <v>1</v>
      </c>
      <c r="AM39">
        <v>-12.3995</v>
      </c>
      <c r="AN39">
        <v>341.58100000000002</v>
      </c>
      <c r="AO39">
        <v>-681.88599999999997</v>
      </c>
      <c r="AP39">
        <v>657.08699999999999</v>
      </c>
      <c r="AQ39">
        <v>0</v>
      </c>
      <c r="AR39">
        <v>0.97099999999999997</v>
      </c>
      <c r="AT39" t="str">
        <f t="shared" si="9"/>
        <v>((N_AcidIndex_IME  in (11)) *   -12.3995)   +</v>
      </c>
      <c r="AW39" t="s">
        <v>43</v>
      </c>
      <c r="AX39">
        <v>11</v>
      </c>
      <c r="AY39">
        <v>1</v>
      </c>
      <c r="AZ39">
        <v>4.9889999999999999</v>
      </c>
      <c r="BA39">
        <v>1.2989999999999999</v>
      </c>
      <c r="BB39">
        <v>2.4430999999999998</v>
      </c>
      <c r="BC39">
        <v>7.5350000000000001</v>
      </c>
      <c r="BD39">
        <v>14.75</v>
      </c>
      <c r="BE39">
        <v>1E-4</v>
      </c>
      <c r="BG39" t="str">
        <f t="shared" si="10"/>
        <v>((N_AcidIndex_IME  in (11)) *   4.989)   +</v>
      </c>
    </row>
    <row r="40" spans="1:59" x14ac:dyDescent="0.25">
      <c r="E40" s="1"/>
      <c r="K40" t="s">
        <v>68</v>
      </c>
      <c r="L40" s="1">
        <v>13000</v>
      </c>
      <c r="M40">
        <v>13522.5677</v>
      </c>
      <c r="N40">
        <v>1.0592999999999999</v>
      </c>
      <c r="W40" t="s">
        <v>68</v>
      </c>
      <c r="X40" s="1">
        <v>13000</v>
      </c>
      <c r="Y40">
        <v>13522.5677</v>
      </c>
      <c r="Z40">
        <v>1.0592999999999999</v>
      </c>
      <c r="AJ40" t="s">
        <v>43</v>
      </c>
      <c r="AK40">
        <v>12</v>
      </c>
      <c r="AL40">
        <v>1</v>
      </c>
      <c r="AM40">
        <v>-12.071999999999999</v>
      </c>
      <c r="AN40">
        <v>341.58109999999999</v>
      </c>
      <c r="AO40">
        <v>-681.55899999999997</v>
      </c>
      <c r="AP40">
        <v>657.41470000000004</v>
      </c>
      <c r="AQ40">
        <v>0</v>
      </c>
      <c r="AR40">
        <v>0.9718</v>
      </c>
      <c r="AT40" t="str">
        <f t="shared" si="9"/>
        <v>((N_AcidIndex_IME  in (12)) *   -12.072)   +</v>
      </c>
      <c r="AW40" t="s">
        <v>43</v>
      </c>
      <c r="AX40">
        <v>12</v>
      </c>
      <c r="AY40">
        <v>1</v>
      </c>
      <c r="AZ40">
        <v>5.2713999999999999</v>
      </c>
      <c r="BA40">
        <v>1.3105</v>
      </c>
      <c r="BB40">
        <v>2.7027999999999999</v>
      </c>
      <c r="BC40">
        <v>7.84</v>
      </c>
      <c r="BD40">
        <v>16.18</v>
      </c>
      <c r="BE40" t="s">
        <v>6</v>
      </c>
      <c r="BG40" t="str">
        <f t="shared" si="10"/>
        <v>((N_AcidIndex_IME  in (12)) *   5.2714)   +</v>
      </c>
    </row>
    <row r="41" spans="1:59" x14ac:dyDescent="0.25">
      <c r="A41" t="s">
        <v>16</v>
      </c>
      <c r="B41">
        <v>1.30135</v>
      </c>
      <c r="C41" t="s">
        <v>27</v>
      </c>
      <c r="D41">
        <v>0.5444</v>
      </c>
      <c r="K41" t="s">
        <v>69</v>
      </c>
      <c r="L41" s="1">
        <v>13000</v>
      </c>
      <c r="M41">
        <v>11177.478300000001</v>
      </c>
      <c r="N41">
        <v>0.87560000000000004</v>
      </c>
      <c r="W41" t="s">
        <v>69</v>
      </c>
      <c r="X41" s="1">
        <v>13000</v>
      </c>
      <c r="Y41">
        <v>11177.4694</v>
      </c>
      <c r="Z41">
        <v>0.87560000000000004</v>
      </c>
      <c r="AJ41" t="s">
        <v>43</v>
      </c>
      <c r="AK41">
        <v>13</v>
      </c>
      <c r="AL41">
        <v>1</v>
      </c>
      <c r="AM41">
        <v>-12.4809</v>
      </c>
      <c r="AN41">
        <v>341.58109999999999</v>
      </c>
      <c r="AO41">
        <v>-681.96799999999996</v>
      </c>
      <c r="AP41">
        <v>657.00580000000002</v>
      </c>
      <c r="AQ41">
        <v>0</v>
      </c>
      <c r="AR41">
        <v>0.97089999999999999</v>
      </c>
      <c r="AT41" t="str">
        <f t="shared" si="9"/>
        <v>((N_AcidIndex_IME  in (13)) *   -12.4809)   +</v>
      </c>
      <c r="AW41" t="s">
        <v>43</v>
      </c>
      <c r="AX41">
        <v>13</v>
      </c>
      <c r="AY41">
        <v>1</v>
      </c>
      <c r="AZ41">
        <v>4.9161999999999999</v>
      </c>
      <c r="BA41">
        <v>1.3231999999999999</v>
      </c>
      <c r="BB41">
        <v>2.3227000000000002</v>
      </c>
      <c r="BC41">
        <v>7.5096999999999996</v>
      </c>
      <c r="BD41">
        <v>13.8</v>
      </c>
      <c r="BE41">
        <v>2.0000000000000001E-4</v>
      </c>
      <c r="BG41" t="str">
        <f t="shared" si="10"/>
        <v>((N_AcidIndex_IME  in (13)) *   4.9162)   +</v>
      </c>
    </row>
    <row r="42" spans="1:59" x14ac:dyDescent="0.25">
      <c r="A42" t="s">
        <v>17</v>
      </c>
      <c r="B42">
        <v>3.0290699999999999</v>
      </c>
      <c r="C42" t="s">
        <v>19</v>
      </c>
      <c r="D42">
        <v>0.54359999999999997</v>
      </c>
      <c r="K42" t="s">
        <v>70</v>
      </c>
      <c r="L42" s="1">
        <v>13000</v>
      </c>
      <c r="M42">
        <v>11177.478300000001</v>
      </c>
      <c r="N42">
        <v>0.87560000000000004</v>
      </c>
      <c r="W42" t="s">
        <v>70</v>
      </c>
      <c r="X42" s="1">
        <v>13000</v>
      </c>
      <c r="Y42">
        <v>11177.4694</v>
      </c>
      <c r="Z42">
        <v>0.87560000000000004</v>
      </c>
      <c r="AJ42" t="s">
        <v>43</v>
      </c>
      <c r="AK42">
        <v>14</v>
      </c>
      <c r="AL42">
        <v>1</v>
      </c>
      <c r="AM42">
        <v>-12.137499999999999</v>
      </c>
      <c r="AN42">
        <v>341.58120000000002</v>
      </c>
      <c r="AO42">
        <v>-681.62400000000002</v>
      </c>
      <c r="AP42">
        <v>657.34929999999997</v>
      </c>
      <c r="AQ42">
        <v>0</v>
      </c>
      <c r="AR42">
        <v>0.97170000000000001</v>
      </c>
      <c r="AT42" t="str">
        <f t="shared" si="9"/>
        <v>((N_AcidIndex_IME  in (14)) *   -12.1375)   +</v>
      </c>
      <c r="AW42" t="s">
        <v>43</v>
      </c>
      <c r="AX42">
        <v>14</v>
      </c>
      <c r="AY42">
        <v>1</v>
      </c>
      <c r="AZ42">
        <v>5.2287999999999997</v>
      </c>
      <c r="BA42">
        <v>1.3404</v>
      </c>
      <c r="BB42">
        <v>2.6015999999999999</v>
      </c>
      <c r="BC42">
        <v>7.8559999999999999</v>
      </c>
      <c r="BD42">
        <v>15.22</v>
      </c>
      <c r="BE42" t="s">
        <v>6</v>
      </c>
      <c r="BG42" t="str">
        <f t="shared" si="10"/>
        <v>((N_AcidIndex_IME  in (14)) *   5.2288)   +</v>
      </c>
    </row>
    <row r="43" spans="1:59" x14ac:dyDescent="0.25">
      <c r="A43" t="s">
        <v>18</v>
      </c>
      <c r="B43">
        <v>42.962029999999999</v>
      </c>
      <c r="K43" t="s">
        <v>71</v>
      </c>
      <c r="M43">
        <v>8864.8765999999996</v>
      </c>
      <c r="W43" t="s">
        <v>71</v>
      </c>
      <c r="Y43">
        <v>8864.8765999999996</v>
      </c>
      <c r="AJ43" t="s">
        <v>43</v>
      </c>
      <c r="AK43">
        <v>15</v>
      </c>
      <c r="AL43">
        <v>1</v>
      </c>
      <c r="AM43">
        <v>-13.373200000000001</v>
      </c>
      <c r="AN43">
        <v>341.58199999999999</v>
      </c>
      <c r="AO43">
        <v>-682.86199999999997</v>
      </c>
      <c r="AP43">
        <v>656.11519999999996</v>
      </c>
      <c r="AQ43">
        <v>0</v>
      </c>
      <c r="AR43">
        <v>0.96879999999999999</v>
      </c>
      <c r="AT43" t="str">
        <f t="shared" si="9"/>
        <v>((N_AcidIndex_IME  in (15)) *   -13.3732)   +</v>
      </c>
      <c r="AW43" t="s">
        <v>43</v>
      </c>
      <c r="AX43">
        <v>15</v>
      </c>
      <c r="AY43">
        <v>0</v>
      </c>
      <c r="AZ43">
        <v>4.2237999999999998</v>
      </c>
      <c r="BA43">
        <v>0</v>
      </c>
      <c r="BB43">
        <v>4.2237999999999998</v>
      </c>
      <c r="BC43">
        <v>4.2237999999999998</v>
      </c>
      <c r="BD43" t="s">
        <v>77</v>
      </c>
      <c r="BE43" t="s">
        <v>77</v>
      </c>
      <c r="BG43" t="str">
        <f t="shared" si="10"/>
        <v>((N_AcidIndex_IME  in (15)) *   4.2238)   +</v>
      </c>
    </row>
    <row r="44" spans="1:59" x14ac:dyDescent="0.25">
      <c r="K44" t="s">
        <v>72</v>
      </c>
      <c r="M44">
        <v>-22732.294699999999</v>
      </c>
      <c r="W44" t="s">
        <v>72</v>
      </c>
      <c r="Y44">
        <v>-22732.294699999999</v>
      </c>
      <c r="AJ44" t="s">
        <v>43</v>
      </c>
      <c r="AK44">
        <v>16</v>
      </c>
      <c r="AL44">
        <v>1</v>
      </c>
      <c r="AM44">
        <v>0.3679</v>
      </c>
      <c r="AN44">
        <v>434.0462</v>
      </c>
      <c r="AO44">
        <v>-850.34699999999998</v>
      </c>
      <c r="AP44">
        <v>851.08280000000002</v>
      </c>
      <c r="AQ44">
        <v>0</v>
      </c>
      <c r="AR44">
        <v>0.99929999999999997</v>
      </c>
      <c r="AT44" t="str">
        <f t="shared" si="9"/>
        <v>((N_AcidIndex_IME  in (16)) *   0.3679)   +</v>
      </c>
      <c r="AW44" t="s">
        <v>43</v>
      </c>
      <c r="AX44">
        <v>16</v>
      </c>
      <c r="AY44">
        <v>1</v>
      </c>
      <c r="AZ44">
        <v>4.3348000000000004</v>
      </c>
      <c r="BA44">
        <v>1.7154</v>
      </c>
      <c r="BB44">
        <v>0.97270000000000001</v>
      </c>
      <c r="BC44">
        <v>7.6969000000000003</v>
      </c>
      <c r="BD44">
        <v>6.39</v>
      </c>
      <c r="BE44">
        <v>1.15E-2</v>
      </c>
      <c r="BG44" t="str">
        <f t="shared" si="10"/>
        <v>((N_AcidIndex_IME  in (16)) *   4.3348)   +</v>
      </c>
    </row>
    <row r="45" spans="1:59" x14ac:dyDescent="0.25">
      <c r="K45" t="s">
        <v>73</v>
      </c>
      <c r="M45">
        <v>45522.589399999997</v>
      </c>
      <c r="W45" t="s">
        <v>73</v>
      </c>
      <c r="Y45">
        <v>45524.589399999997</v>
      </c>
      <c r="AJ45" t="s">
        <v>43</v>
      </c>
      <c r="AK45">
        <v>17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77</v>
      </c>
      <c r="AR45" t="s">
        <v>77</v>
      </c>
      <c r="AT45" t="str">
        <f t="shared" si="9"/>
        <v>((N_AcidIndex_IME  in (17)) *   0)   +</v>
      </c>
      <c r="AW45" t="s">
        <v>43</v>
      </c>
      <c r="AX45">
        <v>17</v>
      </c>
      <c r="AY45">
        <v>0</v>
      </c>
      <c r="AZ45">
        <v>0</v>
      </c>
      <c r="BA45">
        <v>0</v>
      </c>
      <c r="BB45">
        <v>0</v>
      </c>
      <c r="BC45">
        <v>0</v>
      </c>
      <c r="BD45" t="s">
        <v>77</v>
      </c>
      <c r="BE45" t="s">
        <v>77</v>
      </c>
      <c r="BG45" t="str">
        <f t="shared" si="10"/>
        <v>((N_AcidIndex_IME  in (17)) *   0)   +</v>
      </c>
    </row>
    <row r="46" spans="1:59" x14ac:dyDescent="0.25">
      <c r="A46" t="s">
        <v>24</v>
      </c>
      <c r="B46" t="s">
        <v>26</v>
      </c>
      <c r="C46" t="s">
        <v>27</v>
      </c>
      <c r="D46" t="s">
        <v>20</v>
      </c>
      <c r="E46" t="s">
        <v>21</v>
      </c>
      <c r="F46" t="s">
        <v>22</v>
      </c>
      <c r="G46" t="s">
        <v>14</v>
      </c>
      <c r="K46" t="s">
        <v>74</v>
      </c>
      <c r="M46">
        <v>45522.725700000003</v>
      </c>
      <c r="W46" t="s">
        <v>74</v>
      </c>
      <c r="Y46">
        <v>45524.735099999998</v>
      </c>
    </row>
    <row r="47" spans="1:59" x14ac:dyDescent="0.25">
      <c r="A47" t="s">
        <v>25</v>
      </c>
      <c r="B47" t="s">
        <v>27</v>
      </c>
      <c r="K47" t="s">
        <v>75</v>
      </c>
      <c r="M47">
        <v>45738.836900000002</v>
      </c>
      <c r="W47" t="s">
        <v>75</v>
      </c>
      <c r="Y47">
        <v>45748.293700000002</v>
      </c>
    </row>
    <row r="48" spans="1:59" x14ac:dyDescent="0.25">
      <c r="A48">
        <v>21</v>
      </c>
      <c r="B48">
        <v>0.54359999999999997</v>
      </c>
      <c r="C48">
        <v>0.5444</v>
      </c>
      <c r="D48">
        <v>22</v>
      </c>
      <c r="E48">
        <v>6762.4748</v>
      </c>
      <c r="F48">
        <v>6764.5505999999996</v>
      </c>
      <c r="G48">
        <v>1.6935199999999999</v>
      </c>
      <c r="AJ48" t="s">
        <v>34</v>
      </c>
      <c r="AK48" t="s">
        <v>1</v>
      </c>
      <c r="AL48" t="s">
        <v>65</v>
      </c>
      <c r="AM48" t="s">
        <v>66</v>
      </c>
      <c r="AW48" t="s">
        <v>34</v>
      </c>
      <c r="AX48" t="s">
        <v>1</v>
      </c>
      <c r="AY48" t="s">
        <v>65</v>
      </c>
      <c r="AZ48" t="s">
        <v>66</v>
      </c>
    </row>
    <row r="49" spans="1:54" x14ac:dyDescent="0.25">
      <c r="AJ49" t="s">
        <v>67</v>
      </c>
      <c r="AL49">
        <v>43577.0023</v>
      </c>
      <c r="AW49" t="s">
        <v>67</v>
      </c>
      <c r="AY49">
        <v>43695.641300000003</v>
      </c>
    </row>
    <row r="50" spans="1:54" x14ac:dyDescent="0.25">
      <c r="AJ50" t="s">
        <v>68</v>
      </c>
      <c r="AL50">
        <v>43577.0023</v>
      </c>
      <c r="AW50" t="s">
        <v>68</v>
      </c>
      <c r="AY50">
        <v>43695.641300000003</v>
      </c>
    </row>
    <row r="51" spans="1:54" x14ac:dyDescent="0.25">
      <c r="A51" t="s">
        <v>29</v>
      </c>
      <c r="B51" t="s">
        <v>30</v>
      </c>
      <c r="C51" t="s">
        <v>31</v>
      </c>
      <c r="D51" t="s">
        <v>15</v>
      </c>
      <c r="E51" t="s">
        <v>14</v>
      </c>
      <c r="AJ51" t="s">
        <v>69</v>
      </c>
      <c r="AK51" s="1">
        <v>13000</v>
      </c>
      <c r="AL51">
        <v>6704.5150999999996</v>
      </c>
      <c r="AM51">
        <v>0.52539999999999998</v>
      </c>
      <c r="AW51" t="s">
        <v>69</v>
      </c>
      <c r="AX51" s="1">
        <v>13000</v>
      </c>
      <c r="AY51">
        <v>6695.4366</v>
      </c>
      <c r="AZ51">
        <v>0.52470000000000006</v>
      </c>
    </row>
    <row r="52" spans="1:54" x14ac:dyDescent="0.25">
      <c r="A52">
        <v>1</v>
      </c>
      <c r="B52">
        <v>0</v>
      </c>
      <c r="C52">
        <v>12795</v>
      </c>
      <c r="D52">
        <v>1.0184599999999999</v>
      </c>
      <c r="E52">
        <v>1.6906000000000001</v>
      </c>
      <c r="K52" t="s">
        <v>2</v>
      </c>
      <c r="L52" t="s">
        <v>1</v>
      </c>
      <c r="M52" t="s">
        <v>63</v>
      </c>
      <c r="N52" t="s">
        <v>64</v>
      </c>
      <c r="O52" t="s">
        <v>32</v>
      </c>
      <c r="P52" t="s">
        <v>33</v>
      </c>
      <c r="W52" t="s">
        <v>2</v>
      </c>
      <c r="X52" t="s">
        <v>1</v>
      </c>
      <c r="Y52" t="s">
        <v>63</v>
      </c>
      <c r="Z52" t="s">
        <v>64</v>
      </c>
      <c r="AA52" t="s">
        <v>32</v>
      </c>
      <c r="AB52" t="s">
        <v>33</v>
      </c>
      <c r="AJ52" t="s">
        <v>70</v>
      </c>
      <c r="AK52" s="1">
        <v>13000</v>
      </c>
      <c r="AL52">
        <v>6704.5150999999996</v>
      </c>
      <c r="AM52">
        <v>0.52539999999999998</v>
      </c>
      <c r="AW52" t="s">
        <v>70</v>
      </c>
      <c r="AX52" s="1">
        <v>13000</v>
      </c>
      <c r="AY52">
        <v>6695.4366</v>
      </c>
      <c r="AZ52">
        <v>0.52470000000000006</v>
      </c>
    </row>
    <row r="53" spans="1:54" x14ac:dyDescent="0.25">
      <c r="N53" t="s">
        <v>3</v>
      </c>
      <c r="Z53" t="s">
        <v>3</v>
      </c>
      <c r="AJ53" t="s">
        <v>71</v>
      </c>
      <c r="AL53">
        <v>9808.6700999999994</v>
      </c>
      <c r="AW53" t="s">
        <v>71</v>
      </c>
      <c r="AY53">
        <v>-21847.820599999999</v>
      </c>
    </row>
    <row r="54" spans="1:54" x14ac:dyDescent="0.25">
      <c r="K54" t="s">
        <v>5</v>
      </c>
      <c r="L54">
        <v>1</v>
      </c>
      <c r="M54">
        <v>-0.24948999999999999</v>
      </c>
      <c r="N54">
        <v>0.451818</v>
      </c>
      <c r="O54">
        <v>0.3049</v>
      </c>
      <c r="P54">
        <v>0.58079999999999998</v>
      </c>
      <c r="W54" t="s">
        <v>5</v>
      </c>
      <c r="X54">
        <v>1</v>
      </c>
      <c r="Y54">
        <v>-0.24948899999999999</v>
      </c>
      <c r="Z54">
        <v>0.45181700000000002</v>
      </c>
      <c r="AA54">
        <v>0.3049</v>
      </c>
      <c r="AB54">
        <v>0.58079999999999998</v>
      </c>
      <c r="AJ54" t="s">
        <v>72</v>
      </c>
      <c r="AL54">
        <v>-21788.501100000001</v>
      </c>
      <c r="AW54" t="s">
        <v>72</v>
      </c>
      <c r="AY54">
        <v>-21847.820599999999</v>
      </c>
    </row>
    <row r="55" spans="1:54" x14ac:dyDescent="0.25">
      <c r="A55" t="s">
        <v>13</v>
      </c>
      <c r="B55" t="s">
        <v>36</v>
      </c>
      <c r="C55" t="s">
        <v>13</v>
      </c>
      <c r="D55" t="s">
        <v>36</v>
      </c>
      <c r="K55" t="s">
        <v>41</v>
      </c>
      <c r="L55">
        <v>1</v>
      </c>
      <c r="M55">
        <v>1.0735779999999999</v>
      </c>
      <c r="N55">
        <v>1.8268E-2</v>
      </c>
      <c r="O55">
        <v>3453.6587</v>
      </c>
      <c r="P55" t="s">
        <v>6</v>
      </c>
      <c r="W55" t="s">
        <v>41</v>
      </c>
      <c r="X55">
        <v>1</v>
      </c>
      <c r="Y55">
        <v>1.0735779999999999</v>
      </c>
      <c r="Z55">
        <v>1.8268E-2</v>
      </c>
      <c r="AA55">
        <v>3453.6588000000002</v>
      </c>
      <c r="AB55" t="s">
        <v>6</v>
      </c>
      <c r="AJ55" t="s">
        <v>73</v>
      </c>
      <c r="AL55">
        <v>43645.0023</v>
      </c>
      <c r="AW55" t="s">
        <v>73</v>
      </c>
      <c r="AY55">
        <v>43765.641300000003</v>
      </c>
    </row>
    <row r="56" spans="1:54" x14ac:dyDescent="0.25">
      <c r="A56" t="s">
        <v>14</v>
      </c>
      <c r="B56">
        <f>E52</f>
        <v>1.6906000000000001</v>
      </c>
      <c r="C56" t="s">
        <v>27</v>
      </c>
      <c r="D56">
        <f>C48</f>
        <v>0.5444</v>
      </c>
      <c r="K56" t="s">
        <v>81</v>
      </c>
      <c r="L56">
        <v>1</v>
      </c>
      <c r="M56">
        <v>1.205549</v>
      </c>
      <c r="N56">
        <v>0.548122</v>
      </c>
      <c r="O56">
        <v>4.8373999999999997</v>
      </c>
      <c r="P56">
        <v>2.7799999999999998E-2</v>
      </c>
      <c r="W56" t="s">
        <v>81</v>
      </c>
      <c r="X56">
        <v>1</v>
      </c>
      <c r="Y56">
        <v>1.2055480000000001</v>
      </c>
      <c r="Z56">
        <v>0.548122</v>
      </c>
      <c r="AA56">
        <v>4.8373999999999997</v>
      </c>
      <c r="AB56">
        <v>2.7799999999999998E-2</v>
      </c>
      <c r="AJ56" t="s">
        <v>74</v>
      </c>
      <c r="AL56">
        <v>43645.188800000004</v>
      </c>
      <c r="AW56" t="s">
        <v>74</v>
      </c>
      <c r="AY56">
        <v>43765.838799999998</v>
      </c>
    </row>
    <row r="57" spans="1:54" x14ac:dyDescent="0.25">
      <c r="A57" t="s">
        <v>15</v>
      </c>
      <c r="B57">
        <f>D52</f>
        <v>1.0184599999999999</v>
      </c>
      <c r="C57" t="s">
        <v>19</v>
      </c>
      <c r="D57">
        <f>B48</f>
        <v>0.54359999999999997</v>
      </c>
      <c r="K57" t="s">
        <v>82</v>
      </c>
      <c r="L57">
        <v>1</v>
      </c>
      <c r="M57">
        <v>1.0707150000000001</v>
      </c>
      <c r="N57">
        <v>0.45165100000000002</v>
      </c>
      <c r="O57">
        <v>5.6200999999999999</v>
      </c>
      <c r="P57">
        <v>1.78E-2</v>
      </c>
      <c r="W57" t="s">
        <v>82</v>
      </c>
      <c r="X57">
        <v>1</v>
      </c>
      <c r="Y57">
        <v>1.0707139999999999</v>
      </c>
      <c r="Z57">
        <v>0.45165100000000002</v>
      </c>
      <c r="AA57">
        <v>5.6200999999999999</v>
      </c>
      <c r="AB57">
        <v>1.78E-2</v>
      </c>
      <c r="AJ57" t="s">
        <v>75</v>
      </c>
      <c r="AL57">
        <v>43898.533799999997</v>
      </c>
      <c r="AW57" t="s">
        <v>75</v>
      </c>
      <c r="AY57">
        <v>44026.6296</v>
      </c>
    </row>
    <row r="58" spans="1:54" x14ac:dyDescent="0.25">
      <c r="A58" t="s">
        <v>16</v>
      </c>
      <c r="B58">
        <f>B41</f>
        <v>1.30135</v>
      </c>
      <c r="C58" t="s">
        <v>20</v>
      </c>
      <c r="D58">
        <f>D48</f>
        <v>22</v>
      </c>
      <c r="K58" t="s">
        <v>83</v>
      </c>
      <c r="L58">
        <v>1</v>
      </c>
      <c r="M58">
        <v>1.1064780000000001</v>
      </c>
      <c r="N58">
        <v>0.447764</v>
      </c>
      <c r="O58">
        <v>6.1063999999999998</v>
      </c>
      <c r="P58">
        <v>1.35E-2</v>
      </c>
      <c r="W58" t="s">
        <v>83</v>
      </c>
      <c r="X58">
        <v>1</v>
      </c>
      <c r="Y58">
        <v>1.1064769999999999</v>
      </c>
      <c r="Z58">
        <v>0.44776300000000002</v>
      </c>
      <c r="AA58">
        <v>6.1063999999999998</v>
      </c>
      <c r="AB58">
        <v>1.35E-2</v>
      </c>
    </row>
    <row r="59" spans="1:54" x14ac:dyDescent="0.25">
      <c r="A59" t="s">
        <v>17</v>
      </c>
      <c r="B59">
        <f>B42</f>
        <v>3.0290699999999999</v>
      </c>
      <c r="C59" t="s">
        <v>21</v>
      </c>
      <c r="D59">
        <f>E48</f>
        <v>6762.4748</v>
      </c>
      <c r="K59" t="s">
        <v>84</v>
      </c>
      <c r="L59">
        <v>1</v>
      </c>
      <c r="M59">
        <v>1.0703469999999999</v>
      </c>
      <c r="N59">
        <v>0.44755699999999998</v>
      </c>
      <c r="O59">
        <v>5.7194000000000003</v>
      </c>
      <c r="P59">
        <v>1.6799999999999999E-2</v>
      </c>
      <c r="W59" t="s">
        <v>84</v>
      </c>
      <c r="X59">
        <v>1</v>
      </c>
      <c r="Y59">
        <v>1.070346</v>
      </c>
      <c r="Z59">
        <v>0.44755699999999998</v>
      </c>
      <c r="AA59">
        <v>5.7194000000000003</v>
      </c>
      <c r="AB59">
        <v>1.6799999999999999E-2</v>
      </c>
    </row>
    <row r="60" spans="1:54" x14ac:dyDescent="0.25">
      <c r="A60" t="s">
        <v>18</v>
      </c>
      <c r="B60">
        <f>B43</f>
        <v>42.962029999999999</v>
      </c>
      <c r="C60" t="s">
        <v>22</v>
      </c>
      <c r="D60">
        <f>F48</f>
        <v>6764.5505999999996</v>
      </c>
      <c r="K60" t="s">
        <v>85</v>
      </c>
      <c r="L60">
        <v>1</v>
      </c>
      <c r="M60">
        <v>1.0384310000000001</v>
      </c>
      <c r="N60">
        <v>0.44756299999999999</v>
      </c>
      <c r="O60">
        <v>5.3833000000000002</v>
      </c>
      <c r="P60">
        <v>2.0299999999999999E-2</v>
      </c>
      <c r="W60" t="s">
        <v>85</v>
      </c>
      <c r="X60">
        <v>1</v>
      </c>
      <c r="Y60">
        <v>1.0384310000000001</v>
      </c>
      <c r="Z60">
        <v>0.44756299999999999</v>
      </c>
      <c r="AA60">
        <v>5.3833000000000002</v>
      </c>
      <c r="AB60">
        <v>2.0299999999999999E-2</v>
      </c>
      <c r="AJ60" t="s">
        <v>2</v>
      </c>
      <c r="AK60" t="s">
        <v>1</v>
      </c>
      <c r="AL60" t="s">
        <v>63</v>
      </c>
      <c r="AM60" t="s">
        <v>64</v>
      </c>
      <c r="AN60" t="s">
        <v>32</v>
      </c>
      <c r="AO60" t="s">
        <v>33</v>
      </c>
      <c r="AW60" t="s">
        <v>2</v>
      </c>
      <c r="AX60" t="s">
        <v>1</v>
      </c>
      <c r="AY60" t="s">
        <v>63</v>
      </c>
      <c r="AZ60" t="s">
        <v>64</v>
      </c>
      <c r="BA60" t="s">
        <v>32</v>
      </c>
      <c r="BB60" t="s">
        <v>33</v>
      </c>
    </row>
    <row r="61" spans="1:54" x14ac:dyDescent="0.25">
      <c r="K61" t="s">
        <v>86</v>
      </c>
      <c r="L61">
        <v>1</v>
      </c>
      <c r="M61">
        <v>0.926311</v>
      </c>
      <c r="N61">
        <v>0.44776100000000002</v>
      </c>
      <c r="O61">
        <v>4.2797999999999998</v>
      </c>
      <c r="P61">
        <v>3.8600000000000002E-2</v>
      </c>
      <c r="W61" t="s">
        <v>86</v>
      </c>
      <c r="X61">
        <v>1</v>
      </c>
      <c r="Y61">
        <v>0.92630999999999997</v>
      </c>
      <c r="Z61">
        <v>0.44776100000000002</v>
      </c>
      <c r="AA61">
        <v>4.2797999999999998</v>
      </c>
      <c r="AB61">
        <v>3.8600000000000002E-2</v>
      </c>
      <c r="AM61" t="s">
        <v>3</v>
      </c>
      <c r="AZ61" t="s">
        <v>3</v>
      </c>
    </row>
    <row r="62" spans="1:54" x14ac:dyDescent="0.25">
      <c r="K62" t="s">
        <v>87</v>
      </c>
      <c r="L62">
        <v>1</v>
      </c>
      <c r="M62">
        <v>0.77174100000000001</v>
      </c>
      <c r="N62">
        <v>0.448494</v>
      </c>
      <c r="O62">
        <v>2.9609000000000001</v>
      </c>
      <c r="P62">
        <v>8.5300000000000001E-2</v>
      </c>
      <c r="W62" t="s">
        <v>87</v>
      </c>
      <c r="X62">
        <v>1</v>
      </c>
      <c r="Y62">
        <v>0.77173999999999998</v>
      </c>
      <c r="Z62">
        <v>0.448494</v>
      </c>
      <c r="AA62">
        <v>2.9609000000000001</v>
      </c>
      <c r="AB62">
        <v>8.5300000000000001E-2</v>
      </c>
      <c r="AJ62" t="s">
        <v>5</v>
      </c>
      <c r="AK62">
        <v>1</v>
      </c>
      <c r="AL62">
        <v>1.468847</v>
      </c>
      <c r="AM62">
        <v>6.7719000000000001E-2</v>
      </c>
      <c r="AN62">
        <v>470.47219999999999</v>
      </c>
      <c r="AO62" t="s">
        <v>6</v>
      </c>
      <c r="AW62" t="s">
        <v>5</v>
      </c>
      <c r="AX62">
        <v>1</v>
      </c>
      <c r="AY62">
        <v>1.468847</v>
      </c>
      <c r="AZ62">
        <v>6.7719000000000001E-2</v>
      </c>
      <c r="BA62">
        <v>470.47219999999999</v>
      </c>
      <c r="BB62" t="s">
        <v>6</v>
      </c>
    </row>
    <row r="63" spans="1:54" x14ac:dyDescent="0.25">
      <c r="K63" t="s">
        <v>88</v>
      </c>
      <c r="L63">
        <v>1</v>
      </c>
      <c r="M63">
        <v>0.40426200000000001</v>
      </c>
      <c r="N63">
        <v>0.45103500000000002</v>
      </c>
      <c r="O63">
        <v>0.8034</v>
      </c>
      <c r="P63">
        <v>0.37009999999999998</v>
      </c>
      <c r="W63" t="s">
        <v>88</v>
      </c>
      <c r="X63">
        <v>1</v>
      </c>
      <c r="Y63">
        <v>0.40426099999999998</v>
      </c>
      <c r="Z63">
        <v>0.45103399999999999</v>
      </c>
      <c r="AA63">
        <v>0.80330000000000001</v>
      </c>
      <c r="AB63">
        <v>0.37009999999999998</v>
      </c>
      <c r="AJ63" t="s">
        <v>41</v>
      </c>
      <c r="AK63">
        <v>1</v>
      </c>
      <c r="AL63">
        <v>0.47522900000000001</v>
      </c>
      <c r="AM63">
        <v>2.8537E-2</v>
      </c>
      <c r="AN63">
        <v>277.31689999999998</v>
      </c>
      <c r="AO63" t="s">
        <v>6</v>
      </c>
      <c r="AW63" t="s">
        <v>41</v>
      </c>
      <c r="AX63">
        <v>1</v>
      </c>
      <c r="AY63">
        <v>0.47522900000000001</v>
      </c>
      <c r="AZ63">
        <v>2.8537E-2</v>
      </c>
      <c r="BA63">
        <v>277.31689999999998</v>
      </c>
      <c r="BB63" t="s">
        <v>6</v>
      </c>
    </row>
    <row r="64" spans="1:54" x14ac:dyDescent="0.25">
      <c r="K64" t="s">
        <v>89</v>
      </c>
      <c r="L64">
        <v>1</v>
      </c>
      <c r="M64">
        <v>0.39278600000000002</v>
      </c>
      <c r="N64">
        <v>0.45507799999999998</v>
      </c>
      <c r="O64">
        <v>0.745</v>
      </c>
      <c r="P64">
        <v>0.3881</v>
      </c>
      <c r="W64" t="s">
        <v>89</v>
      </c>
      <c r="X64">
        <v>1</v>
      </c>
      <c r="Y64">
        <v>0.392785</v>
      </c>
      <c r="Z64">
        <v>0.45507799999999998</v>
      </c>
      <c r="AA64">
        <v>0.745</v>
      </c>
      <c r="AB64">
        <v>0.3881</v>
      </c>
      <c r="AJ64" t="s">
        <v>57</v>
      </c>
      <c r="AK64">
        <v>1</v>
      </c>
      <c r="AL64">
        <v>-2.4929E-2</v>
      </c>
      <c r="AM64">
        <v>5.9649999999999998E-3</v>
      </c>
      <c r="AN64">
        <v>17.4636</v>
      </c>
      <c r="AO64" t="s">
        <v>6</v>
      </c>
      <c r="AW64" t="s">
        <v>57</v>
      </c>
      <c r="AX64">
        <v>1</v>
      </c>
      <c r="AY64">
        <v>-2.4929E-2</v>
      </c>
      <c r="AZ64">
        <v>5.9649999999999998E-3</v>
      </c>
      <c r="BA64">
        <v>17.4636</v>
      </c>
      <c r="BB64" t="s">
        <v>6</v>
      </c>
    </row>
    <row r="65" spans="11:54" x14ac:dyDescent="0.25">
      <c r="K65" t="s">
        <v>90</v>
      </c>
      <c r="L65">
        <v>1</v>
      </c>
      <c r="M65">
        <v>0.55046600000000001</v>
      </c>
      <c r="N65">
        <v>0.45723999999999998</v>
      </c>
      <c r="O65">
        <v>1.4493</v>
      </c>
      <c r="P65">
        <v>0.2286</v>
      </c>
      <c r="W65" t="s">
        <v>90</v>
      </c>
      <c r="X65">
        <v>1</v>
      </c>
      <c r="Y65">
        <v>0.55046600000000001</v>
      </c>
      <c r="Z65">
        <v>0.45723999999999998</v>
      </c>
      <c r="AA65">
        <v>1.4493</v>
      </c>
      <c r="AB65">
        <v>0.2286</v>
      </c>
      <c r="AJ65" t="s">
        <v>45</v>
      </c>
      <c r="AK65">
        <v>1</v>
      </c>
      <c r="AL65">
        <v>4.1320000000000003E-3</v>
      </c>
      <c r="AM65">
        <v>1.658E-3</v>
      </c>
      <c r="AN65">
        <v>6.2130000000000001</v>
      </c>
      <c r="AO65">
        <v>1.2699999999999999E-2</v>
      </c>
      <c r="AW65" t="s">
        <v>45</v>
      </c>
      <c r="AX65">
        <v>1</v>
      </c>
      <c r="AY65">
        <v>4.1320000000000003E-3</v>
      </c>
      <c r="AZ65">
        <v>1.658E-3</v>
      </c>
      <c r="BA65">
        <v>6.2130000000000001</v>
      </c>
      <c r="BB65">
        <v>1.2699999999999999E-2</v>
      </c>
    </row>
    <row r="66" spans="11:54" x14ac:dyDescent="0.25">
      <c r="K66" t="s">
        <v>91</v>
      </c>
      <c r="L66">
        <v>1</v>
      </c>
      <c r="M66">
        <v>0.45432400000000001</v>
      </c>
      <c r="N66">
        <v>0.46629399999999999</v>
      </c>
      <c r="O66">
        <v>0.94930000000000003</v>
      </c>
      <c r="P66">
        <v>0.32990000000000003</v>
      </c>
      <c r="W66" t="s">
        <v>91</v>
      </c>
      <c r="X66">
        <v>1</v>
      </c>
      <c r="Y66">
        <v>0.45432299999999998</v>
      </c>
      <c r="Z66">
        <v>0.46629399999999999</v>
      </c>
      <c r="AA66">
        <v>0.94930000000000003</v>
      </c>
      <c r="AB66">
        <v>0.32990000000000003</v>
      </c>
      <c r="AJ66" t="s">
        <v>46</v>
      </c>
      <c r="AK66">
        <v>1</v>
      </c>
      <c r="AL66">
        <v>9.5469999999999999E-3</v>
      </c>
      <c r="AM66">
        <v>3.3670000000000002E-3</v>
      </c>
      <c r="AN66">
        <v>8.0413999999999994</v>
      </c>
      <c r="AO66">
        <v>4.5999999999999999E-3</v>
      </c>
      <c r="AW66" t="s">
        <v>46</v>
      </c>
      <c r="AX66">
        <v>1</v>
      </c>
      <c r="AY66">
        <v>9.5469999999999999E-3</v>
      </c>
      <c r="AZ66">
        <v>3.3670000000000002E-3</v>
      </c>
      <c r="BA66">
        <v>8.0413999999999994</v>
      </c>
      <c r="BB66">
        <v>4.5999999999999999E-3</v>
      </c>
    </row>
    <row r="67" spans="11:54" x14ac:dyDescent="0.25">
      <c r="K67" t="s">
        <v>92</v>
      </c>
      <c r="L67">
        <v>1</v>
      </c>
      <c r="M67">
        <v>0.88905199999999995</v>
      </c>
      <c r="N67">
        <v>0.51263400000000003</v>
      </c>
      <c r="O67">
        <v>3.0076999999999998</v>
      </c>
      <c r="P67">
        <v>8.2900000000000001E-2</v>
      </c>
      <c r="W67" t="s">
        <v>92</v>
      </c>
      <c r="X67">
        <v>1</v>
      </c>
      <c r="Y67">
        <v>0.88905100000000004</v>
      </c>
      <c r="Z67">
        <v>0.51263300000000001</v>
      </c>
      <c r="AA67">
        <v>3.0076999999999998</v>
      </c>
      <c r="AB67">
        <v>8.2900000000000001E-2</v>
      </c>
      <c r="AJ67" t="s">
        <v>94</v>
      </c>
      <c r="AK67">
        <v>1</v>
      </c>
      <c r="AL67">
        <v>-1.0236479999999999</v>
      </c>
      <c r="AM67">
        <v>4.5801000000000001E-2</v>
      </c>
      <c r="AN67">
        <v>499.52330000000001</v>
      </c>
      <c r="AO67" t="s">
        <v>6</v>
      </c>
      <c r="AW67" t="s">
        <v>94</v>
      </c>
      <c r="AX67">
        <v>1</v>
      </c>
      <c r="AY67">
        <v>-1.0236479999999999</v>
      </c>
      <c r="AZ67">
        <v>4.5801000000000001E-2</v>
      </c>
      <c r="BA67">
        <v>499.52330000000001</v>
      </c>
      <c r="BB67" t="s">
        <v>6</v>
      </c>
    </row>
    <row r="68" spans="11:54" x14ac:dyDescent="0.25">
      <c r="K68" t="s">
        <v>93</v>
      </c>
      <c r="L68">
        <v>1</v>
      </c>
      <c r="M68">
        <v>0.244891</v>
      </c>
      <c r="N68">
        <v>0.63271500000000003</v>
      </c>
      <c r="O68">
        <v>0.14979999999999999</v>
      </c>
      <c r="P68">
        <v>0.69869999999999999</v>
      </c>
      <c r="W68" t="s">
        <v>93</v>
      </c>
      <c r="X68">
        <v>1</v>
      </c>
      <c r="Y68">
        <v>0.24489900000000001</v>
      </c>
      <c r="Z68">
        <v>0.632714</v>
      </c>
      <c r="AA68">
        <v>0.14979999999999999</v>
      </c>
      <c r="AB68">
        <v>0.69869999999999999</v>
      </c>
      <c r="AJ68" t="s">
        <v>95</v>
      </c>
      <c r="AK68">
        <v>1</v>
      </c>
      <c r="AL68">
        <v>-0.63306200000000001</v>
      </c>
      <c r="AM68">
        <v>2.6037999999999999E-2</v>
      </c>
      <c r="AN68">
        <v>591.12180000000001</v>
      </c>
      <c r="AO68" t="s">
        <v>6</v>
      </c>
      <c r="AW68" t="s">
        <v>95</v>
      </c>
      <c r="AX68">
        <v>1</v>
      </c>
      <c r="AY68">
        <v>-0.63306200000000001</v>
      </c>
      <c r="AZ68">
        <v>2.6037999999999999E-2</v>
      </c>
      <c r="BA68">
        <v>591.12180000000001</v>
      </c>
      <c r="BB68" t="s">
        <v>6</v>
      </c>
    </row>
    <row r="69" spans="11:54" x14ac:dyDescent="0.25">
      <c r="K69" t="s">
        <v>123</v>
      </c>
      <c r="L69">
        <v>0</v>
      </c>
      <c r="M69">
        <v>0</v>
      </c>
      <c r="N69" t="s">
        <v>77</v>
      </c>
      <c r="O69" t="s">
        <v>77</v>
      </c>
      <c r="P69" t="s">
        <v>77</v>
      </c>
      <c r="W69" t="s">
        <v>123</v>
      </c>
      <c r="X69">
        <v>0</v>
      </c>
      <c r="Y69">
        <v>0</v>
      </c>
      <c r="Z69" t="s">
        <v>77</v>
      </c>
      <c r="AA69" t="s">
        <v>77</v>
      </c>
      <c r="AB69" t="s">
        <v>77</v>
      </c>
      <c r="AJ69" t="s">
        <v>96</v>
      </c>
      <c r="AK69">
        <v>1</v>
      </c>
      <c r="AL69">
        <v>-0.35180699999999998</v>
      </c>
      <c r="AM69">
        <v>2.3323E-2</v>
      </c>
      <c r="AN69">
        <v>227.53550000000001</v>
      </c>
      <c r="AO69" t="s">
        <v>6</v>
      </c>
      <c r="AW69" t="s">
        <v>96</v>
      </c>
      <c r="AX69">
        <v>1</v>
      </c>
      <c r="AY69">
        <v>-0.35180699999999998</v>
      </c>
      <c r="AZ69">
        <v>2.3323E-2</v>
      </c>
      <c r="BA69">
        <v>227.53550000000001</v>
      </c>
      <c r="BB69" t="s">
        <v>6</v>
      </c>
    </row>
    <row r="70" spans="11:54" x14ac:dyDescent="0.25">
      <c r="K70" t="s">
        <v>46</v>
      </c>
      <c r="L70">
        <v>1</v>
      </c>
      <c r="M70">
        <v>1.0789999999999999E-2</v>
      </c>
      <c r="N70">
        <v>2.8530000000000001E-3</v>
      </c>
      <c r="O70">
        <v>14.304399999999999</v>
      </c>
      <c r="P70">
        <v>2.0000000000000001E-4</v>
      </c>
      <c r="W70" t="s">
        <v>46</v>
      </c>
      <c r="X70">
        <v>1</v>
      </c>
      <c r="Y70">
        <v>1.0789999999999999E-2</v>
      </c>
      <c r="Z70">
        <v>2.8530000000000001E-3</v>
      </c>
      <c r="AA70">
        <v>14.304399999999999</v>
      </c>
      <c r="AB70">
        <v>2.0000000000000001E-4</v>
      </c>
      <c r="AJ70" t="s">
        <v>97</v>
      </c>
      <c r="AK70">
        <v>1</v>
      </c>
      <c r="AL70">
        <v>-0.16367300000000001</v>
      </c>
      <c r="AM70">
        <v>2.3515000000000001E-2</v>
      </c>
      <c r="AN70">
        <v>48.446100000000001</v>
      </c>
      <c r="AO70" t="s">
        <v>6</v>
      </c>
      <c r="AW70" t="s">
        <v>97</v>
      </c>
      <c r="AX70">
        <v>1</v>
      </c>
      <c r="AY70">
        <v>-0.16367300000000001</v>
      </c>
      <c r="AZ70">
        <v>2.3515000000000001E-2</v>
      </c>
      <c r="BA70">
        <v>48.446100000000001</v>
      </c>
      <c r="BB70" t="s">
        <v>6</v>
      </c>
    </row>
    <row r="71" spans="11:54" x14ac:dyDescent="0.25">
      <c r="K71" t="s">
        <v>47</v>
      </c>
      <c r="L71">
        <v>1</v>
      </c>
      <c r="M71">
        <v>-3.8261000000000003E-2</v>
      </c>
      <c r="N71">
        <v>1.6476999999999999E-2</v>
      </c>
      <c r="O71">
        <v>5.3918999999999997</v>
      </c>
      <c r="P71">
        <v>2.0199999999999999E-2</v>
      </c>
      <c r="W71" t="s">
        <v>47</v>
      </c>
      <c r="X71">
        <v>1</v>
      </c>
      <c r="Y71">
        <v>-3.8261000000000003E-2</v>
      </c>
      <c r="Z71">
        <v>1.6476999999999999E-2</v>
      </c>
      <c r="AA71">
        <v>5.3918999999999997</v>
      </c>
      <c r="AB71">
        <v>2.0199999999999999E-2</v>
      </c>
      <c r="AJ71" t="s">
        <v>98</v>
      </c>
      <c r="AK71">
        <v>0</v>
      </c>
      <c r="AL71">
        <v>0</v>
      </c>
      <c r="AM71" t="s">
        <v>77</v>
      </c>
      <c r="AN71" t="s">
        <v>77</v>
      </c>
      <c r="AO71" t="s">
        <v>77</v>
      </c>
      <c r="AW71" t="s">
        <v>98</v>
      </c>
      <c r="AX71">
        <v>0</v>
      </c>
      <c r="AY71">
        <v>0</v>
      </c>
      <c r="AZ71" t="s">
        <v>77</v>
      </c>
      <c r="BA71" t="s">
        <v>77</v>
      </c>
      <c r="BB71" t="s">
        <v>77</v>
      </c>
    </row>
    <row r="72" spans="11:54" x14ac:dyDescent="0.25">
      <c r="K72" t="s">
        <v>94</v>
      </c>
      <c r="L72">
        <v>1</v>
      </c>
      <c r="M72">
        <v>-0.69917099999999999</v>
      </c>
      <c r="N72">
        <v>4.2449000000000001E-2</v>
      </c>
      <c r="O72">
        <v>271.28859999999997</v>
      </c>
      <c r="P72" t="s">
        <v>6</v>
      </c>
      <c r="W72" t="s">
        <v>94</v>
      </c>
      <c r="X72">
        <v>1</v>
      </c>
      <c r="Y72">
        <v>-0.69917099999999999</v>
      </c>
      <c r="Z72">
        <v>4.2449000000000001E-2</v>
      </c>
      <c r="AA72">
        <v>271.28859999999997</v>
      </c>
      <c r="AB72" t="s">
        <v>6</v>
      </c>
      <c r="AJ72" t="s">
        <v>99</v>
      </c>
      <c r="AK72">
        <v>1</v>
      </c>
      <c r="AL72">
        <v>0.15790799999999999</v>
      </c>
      <c r="AM72">
        <v>3.5106999999999999E-2</v>
      </c>
      <c r="AN72">
        <v>20.231300000000001</v>
      </c>
      <c r="AO72" t="s">
        <v>6</v>
      </c>
      <c r="AW72" t="s">
        <v>99</v>
      </c>
      <c r="AX72">
        <v>1</v>
      </c>
      <c r="AY72">
        <v>0.15790799999999999</v>
      </c>
      <c r="AZ72">
        <v>3.5106999999999999E-2</v>
      </c>
      <c r="BA72">
        <v>20.231400000000001</v>
      </c>
      <c r="BB72" t="s">
        <v>6</v>
      </c>
    </row>
    <row r="73" spans="11:54" x14ac:dyDescent="0.25">
      <c r="K73" t="s">
        <v>95</v>
      </c>
      <c r="L73">
        <v>1</v>
      </c>
      <c r="M73">
        <v>-0.457289</v>
      </c>
      <c r="N73">
        <v>2.4996999999999998E-2</v>
      </c>
      <c r="O73">
        <v>334.65179999999998</v>
      </c>
      <c r="P73" t="s">
        <v>6</v>
      </c>
      <c r="W73" t="s">
        <v>95</v>
      </c>
      <c r="X73">
        <v>1</v>
      </c>
      <c r="Y73">
        <v>-0.457289</v>
      </c>
      <c r="Z73">
        <v>2.4996999999999998E-2</v>
      </c>
      <c r="AA73">
        <v>334.65179999999998</v>
      </c>
      <c r="AB73" t="s">
        <v>6</v>
      </c>
      <c r="AJ73" t="s">
        <v>100</v>
      </c>
      <c r="AK73">
        <v>1</v>
      </c>
      <c r="AL73">
        <v>-0.18216399999999999</v>
      </c>
      <c r="AM73">
        <v>1.9949999999999999E-2</v>
      </c>
      <c r="AN73">
        <v>83.376999999999995</v>
      </c>
      <c r="AO73" t="s">
        <v>6</v>
      </c>
      <c r="AW73" t="s">
        <v>100</v>
      </c>
      <c r="AX73">
        <v>1</v>
      </c>
      <c r="AY73">
        <v>-0.18216399999999999</v>
      </c>
      <c r="AZ73">
        <v>1.9949999999999999E-2</v>
      </c>
      <c r="BA73">
        <v>83.376999999999995</v>
      </c>
      <c r="BB73" t="s">
        <v>6</v>
      </c>
    </row>
    <row r="74" spans="11:54" x14ac:dyDescent="0.25">
      <c r="K74" t="s">
        <v>96</v>
      </c>
      <c r="L74">
        <v>1</v>
      </c>
      <c r="M74">
        <v>-0.26772200000000002</v>
      </c>
      <c r="N74">
        <v>2.2866000000000001E-2</v>
      </c>
      <c r="O74">
        <v>137.08189999999999</v>
      </c>
      <c r="P74" t="s">
        <v>6</v>
      </c>
      <c r="W74" t="s">
        <v>96</v>
      </c>
      <c r="X74">
        <v>1</v>
      </c>
      <c r="Y74">
        <v>-0.26772200000000002</v>
      </c>
      <c r="Z74">
        <v>2.2866000000000001E-2</v>
      </c>
      <c r="AA74">
        <v>137.08189999999999</v>
      </c>
      <c r="AB74" t="s">
        <v>6</v>
      </c>
      <c r="AJ74" t="s">
        <v>101</v>
      </c>
      <c r="AK74">
        <v>1</v>
      </c>
      <c r="AL74">
        <v>-9.9043999999999993E-2</v>
      </c>
      <c r="AM74">
        <v>2.0205000000000001E-2</v>
      </c>
      <c r="AN74">
        <v>24.029699999999998</v>
      </c>
      <c r="AO74" t="s">
        <v>6</v>
      </c>
      <c r="AW74" t="s">
        <v>101</v>
      </c>
      <c r="AX74">
        <v>1</v>
      </c>
      <c r="AY74">
        <v>-9.9043999999999993E-2</v>
      </c>
      <c r="AZ74">
        <v>2.0205000000000001E-2</v>
      </c>
      <c r="BA74">
        <v>24.029699999999998</v>
      </c>
      <c r="BB74" t="s">
        <v>6</v>
      </c>
    </row>
    <row r="75" spans="11:54" x14ac:dyDescent="0.25">
      <c r="K75" t="s">
        <v>97</v>
      </c>
      <c r="L75">
        <v>1</v>
      </c>
      <c r="M75">
        <v>-0.13465199999999999</v>
      </c>
      <c r="N75">
        <v>2.3179000000000002E-2</v>
      </c>
      <c r="O75">
        <v>33.7468</v>
      </c>
      <c r="P75" t="s">
        <v>6</v>
      </c>
      <c r="W75" t="s">
        <v>97</v>
      </c>
      <c r="X75">
        <v>1</v>
      </c>
      <c r="Y75">
        <v>-0.13465199999999999</v>
      </c>
      <c r="Z75">
        <v>2.3179000000000002E-2</v>
      </c>
      <c r="AA75">
        <v>33.7468</v>
      </c>
      <c r="AB75" t="s">
        <v>6</v>
      </c>
      <c r="AJ75" t="s">
        <v>61</v>
      </c>
      <c r="AK75">
        <v>1</v>
      </c>
      <c r="AL75">
        <v>-1.7968000000000001E-2</v>
      </c>
      <c r="AM75">
        <v>6.7799999999999996E-3</v>
      </c>
      <c r="AN75">
        <v>7.0228999999999999</v>
      </c>
      <c r="AO75">
        <v>8.0000000000000002E-3</v>
      </c>
      <c r="AW75" t="s">
        <v>61</v>
      </c>
      <c r="AX75">
        <v>1</v>
      </c>
      <c r="AY75">
        <v>-1.7968000000000001E-2</v>
      </c>
      <c r="AZ75">
        <v>6.7799999999999996E-3</v>
      </c>
      <c r="BA75">
        <v>7.0228999999999999</v>
      </c>
      <c r="BB75">
        <v>8.0000000000000002E-3</v>
      </c>
    </row>
    <row r="76" spans="11:54" x14ac:dyDescent="0.25">
      <c r="K76" t="s">
        <v>124</v>
      </c>
      <c r="L76">
        <v>0</v>
      </c>
      <c r="M76">
        <v>0</v>
      </c>
      <c r="N76" t="s">
        <v>77</v>
      </c>
      <c r="O76" t="s">
        <v>77</v>
      </c>
      <c r="P76" t="s">
        <v>77</v>
      </c>
      <c r="W76" t="s">
        <v>124</v>
      </c>
      <c r="X76">
        <v>0</v>
      </c>
      <c r="Y76">
        <v>0</v>
      </c>
      <c r="Z76" t="s">
        <v>77</v>
      </c>
      <c r="AA76" t="s">
        <v>77</v>
      </c>
      <c r="AB76" t="s">
        <v>77</v>
      </c>
    </row>
    <row r="77" spans="11:54" x14ac:dyDescent="0.25">
      <c r="K77" t="s">
        <v>98</v>
      </c>
      <c r="L77">
        <v>0</v>
      </c>
      <c r="M77">
        <v>0</v>
      </c>
      <c r="N77" t="s">
        <v>77</v>
      </c>
      <c r="O77" t="s">
        <v>77</v>
      </c>
      <c r="P77" t="s">
        <v>77</v>
      </c>
      <c r="W77" t="s">
        <v>98</v>
      </c>
      <c r="X77">
        <v>0</v>
      </c>
      <c r="Y77">
        <v>0</v>
      </c>
      <c r="Z77" t="s">
        <v>77</v>
      </c>
      <c r="AA77" t="s">
        <v>77</v>
      </c>
      <c r="AB77" t="s">
        <v>77</v>
      </c>
      <c r="AJ77" t="s">
        <v>2</v>
      </c>
      <c r="AK77" t="s">
        <v>1</v>
      </c>
      <c r="AL77" t="s">
        <v>63</v>
      </c>
      <c r="AM77" t="s">
        <v>64</v>
      </c>
      <c r="AN77" t="s">
        <v>32</v>
      </c>
      <c r="AO77" t="s">
        <v>33</v>
      </c>
      <c r="AW77" t="s">
        <v>2</v>
      </c>
      <c r="AX77" t="s">
        <v>1</v>
      </c>
      <c r="AY77" t="s">
        <v>63</v>
      </c>
      <c r="AZ77" t="s">
        <v>64</v>
      </c>
      <c r="BA77" t="s">
        <v>32</v>
      </c>
      <c r="BB77" t="s">
        <v>33</v>
      </c>
    </row>
    <row r="78" spans="11:54" x14ac:dyDescent="0.25">
      <c r="K78" t="s">
        <v>99</v>
      </c>
      <c r="L78">
        <v>1</v>
      </c>
      <c r="M78">
        <v>0.51624599999999998</v>
      </c>
      <c r="N78">
        <v>2.8018999999999999E-2</v>
      </c>
      <c r="O78">
        <v>339.4751</v>
      </c>
      <c r="P78" t="s">
        <v>6</v>
      </c>
      <c r="W78" t="s">
        <v>99</v>
      </c>
      <c r="X78">
        <v>1</v>
      </c>
      <c r="Y78">
        <v>0.51624599999999998</v>
      </c>
      <c r="Z78">
        <v>2.8018999999999999E-2</v>
      </c>
      <c r="AA78">
        <v>339.4751</v>
      </c>
      <c r="AB78" t="s">
        <v>6</v>
      </c>
      <c r="AM78" t="s">
        <v>3</v>
      </c>
      <c r="AZ78" t="s">
        <v>3</v>
      </c>
    </row>
    <row r="79" spans="11:54" x14ac:dyDescent="0.25">
      <c r="K79" t="s">
        <v>100</v>
      </c>
      <c r="L79">
        <v>1</v>
      </c>
      <c r="M79">
        <v>-0.23935799999999999</v>
      </c>
      <c r="N79">
        <v>1.9907999999999999E-2</v>
      </c>
      <c r="O79">
        <v>144.5641</v>
      </c>
      <c r="P79" t="s">
        <v>6</v>
      </c>
      <c r="W79" t="s">
        <v>100</v>
      </c>
      <c r="X79">
        <v>1</v>
      </c>
      <c r="Y79">
        <v>-0.23935799999999999</v>
      </c>
      <c r="Z79">
        <v>1.9907999999999999E-2</v>
      </c>
      <c r="AA79">
        <v>144.5641</v>
      </c>
      <c r="AB79" t="s">
        <v>6</v>
      </c>
      <c r="AJ79" t="s">
        <v>102</v>
      </c>
      <c r="AK79">
        <v>1</v>
      </c>
      <c r="AL79">
        <v>-4.305256</v>
      </c>
      <c r="AM79">
        <v>53.894359999999999</v>
      </c>
      <c r="AN79">
        <v>6.4000000000000003E-3</v>
      </c>
      <c r="AO79">
        <v>0.93630000000000002</v>
      </c>
      <c r="AW79" t="s">
        <v>102</v>
      </c>
      <c r="AX79">
        <v>1</v>
      </c>
      <c r="AY79">
        <v>-4.2734459999999999</v>
      </c>
      <c r="AZ79">
        <v>57.275621999999998</v>
      </c>
      <c r="BA79">
        <v>5.5999999999999999E-3</v>
      </c>
      <c r="BB79">
        <v>0.9405</v>
      </c>
    </row>
    <row r="80" spans="11:54" x14ac:dyDescent="0.25">
      <c r="K80" t="s">
        <v>101</v>
      </c>
      <c r="L80">
        <v>1</v>
      </c>
      <c r="M80">
        <v>-0.12206699999999999</v>
      </c>
      <c r="N80">
        <v>2.0208E-2</v>
      </c>
      <c r="O80">
        <v>36.488999999999997</v>
      </c>
      <c r="P80" t="s">
        <v>6</v>
      </c>
      <c r="W80" t="s">
        <v>101</v>
      </c>
      <c r="X80">
        <v>1</v>
      </c>
      <c r="Y80">
        <v>-0.12206699999999999</v>
      </c>
      <c r="Z80">
        <v>2.0208E-2</v>
      </c>
      <c r="AA80">
        <v>36.488999999999997</v>
      </c>
      <c r="AB80" t="s">
        <v>6</v>
      </c>
      <c r="AJ80" t="s">
        <v>103</v>
      </c>
      <c r="AK80">
        <v>1</v>
      </c>
      <c r="AL80">
        <v>12.939119</v>
      </c>
      <c r="AM80">
        <v>47.843519000000001</v>
      </c>
      <c r="AN80">
        <v>7.3099999999999998E-2</v>
      </c>
      <c r="AO80">
        <v>0.78680000000000005</v>
      </c>
      <c r="AW80" t="s">
        <v>103</v>
      </c>
      <c r="AX80">
        <v>1</v>
      </c>
      <c r="AY80">
        <v>13.052816</v>
      </c>
      <c r="AZ80">
        <v>50.642108</v>
      </c>
      <c r="BA80">
        <v>6.6400000000000001E-2</v>
      </c>
      <c r="BB80">
        <v>0.79659999999999997</v>
      </c>
    </row>
    <row r="81" spans="11:54" x14ac:dyDescent="0.25">
      <c r="K81" t="s">
        <v>125</v>
      </c>
      <c r="L81">
        <v>0</v>
      </c>
      <c r="M81">
        <v>0</v>
      </c>
      <c r="N81" t="s">
        <v>77</v>
      </c>
      <c r="O81" t="s">
        <v>77</v>
      </c>
      <c r="P81" t="s">
        <v>77</v>
      </c>
      <c r="W81" t="s">
        <v>125</v>
      </c>
      <c r="X81">
        <v>0</v>
      </c>
      <c r="Y81">
        <v>0</v>
      </c>
      <c r="Z81" t="s">
        <v>77</v>
      </c>
      <c r="AA81" t="s">
        <v>77</v>
      </c>
      <c r="AB81" t="s">
        <v>77</v>
      </c>
      <c r="AJ81" t="s">
        <v>104</v>
      </c>
      <c r="AK81">
        <v>1</v>
      </c>
      <c r="AL81">
        <v>13.226547</v>
      </c>
      <c r="AM81">
        <v>47.843491999999998</v>
      </c>
      <c r="AN81">
        <v>7.6399999999999996E-2</v>
      </c>
      <c r="AO81">
        <v>0.78220000000000001</v>
      </c>
      <c r="AW81" t="s">
        <v>104</v>
      </c>
      <c r="AX81">
        <v>1</v>
      </c>
      <c r="AY81">
        <v>13.340242999999999</v>
      </c>
      <c r="AZ81">
        <v>50.642082000000002</v>
      </c>
      <c r="BA81">
        <v>6.9400000000000003E-2</v>
      </c>
      <c r="BB81">
        <v>0.79220000000000002</v>
      </c>
    </row>
    <row r="82" spans="11:54" x14ac:dyDescent="0.25">
      <c r="K82" t="s">
        <v>60</v>
      </c>
      <c r="L82">
        <v>1</v>
      </c>
      <c r="M82">
        <v>7.2206999999999995E-5</v>
      </c>
      <c r="N82">
        <v>2.2731999999999999E-5</v>
      </c>
      <c r="O82">
        <v>10.089600000000001</v>
      </c>
      <c r="P82">
        <v>1.5E-3</v>
      </c>
      <c r="W82" t="s">
        <v>60</v>
      </c>
      <c r="X82">
        <v>1</v>
      </c>
      <c r="Y82">
        <v>7.2206999999999995E-5</v>
      </c>
      <c r="Z82">
        <v>2.2731999999999999E-5</v>
      </c>
      <c r="AA82">
        <v>10.089600000000001</v>
      </c>
      <c r="AB82">
        <v>1.5E-3</v>
      </c>
      <c r="AJ82" t="s">
        <v>105</v>
      </c>
      <c r="AK82">
        <v>1</v>
      </c>
      <c r="AL82">
        <v>-2.3811550000000001</v>
      </c>
      <c r="AM82">
        <v>56.259650999999998</v>
      </c>
      <c r="AN82">
        <v>1.8E-3</v>
      </c>
      <c r="AO82">
        <v>0.96619999999999995</v>
      </c>
      <c r="AW82" t="s">
        <v>105</v>
      </c>
      <c r="AX82">
        <v>1</v>
      </c>
      <c r="AY82">
        <v>-2.5604849999999999</v>
      </c>
      <c r="AZ82">
        <v>59.949412000000002</v>
      </c>
      <c r="BA82">
        <v>1.8E-3</v>
      </c>
      <c r="BB82">
        <v>0.96589999999999998</v>
      </c>
    </row>
    <row r="83" spans="11:54" x14ac:dyDescent="0.25">
      <c r="K83" t="s">
        <v>61</v>
      </c>
      <c r="L83">
        <v>1</v>
      </c>
      <c r="M83">
        <v>-2.9073999999999999E-2</v>
      </c>
      <c r="N83">
        <v>6.5339999999999999E-3</v>
      </c>
      <c r="O83">
        <v>19.798200000000001</v>
      </c>
      <c r="P83" t="s">
        <v>6</v>
      </c>
      <c r="W83" t="s">
        <v>61</v>
      </c>
      <c r="X83">
        <v>1</v>
      </c>
      <c r="Y83">
        <v>-2.9073999999999999E-2</v>
      </c>
      <c r="Z83">
        <v>6.5339999999999999E-3</v>
      </c>
      <c r="AA83">
        <v>19.798200000000001</v>
      </c>
      <c r="AB83" t="s">
        <v>6</v>
      </c>
      <c r="AJ83" t="s">
        <v>106</v>
      </c>
      <c r="AK83">
        <v>1</v>
      </c>
      <c r="AL83">
        <v>-2.8423060000000002</v>
      </c>
      <c r="AM83">
        <v>0.58577699999999999</v>
      </c>
      <c r="AN83">
        <v>23.543900000000001</v>
      </c>
      <c r="AO83" t="s">
        <v>6</v>
      </c>
      <c r="AW83" t="s">
        <v>106</v>
      </c>
      <c r="AX83">
        <v>1</v>
      </c>
      <c r="AY83">
        <v>-2.8423069999999999</v>
      </c>
      <c r="AZ83">
        <v>0.58577699999999999</v>
      </c>
      <c r="BA83">
        <v>23.543900000000001</v>
      </c>
      <c r="BB83" t="s">
        <v>6</v>
      </c>
    </row>
    <row r="84" spans="11:54" x14ac:dyDescent="0.25">
      <c r="K84" t="s">
        <v>52</v>
      </c>
      <c r="L84">
        <v>1</v>
      </c>
      <c r="M84">
        <v>-4.2983E-2</v>
      </c>
      <c r="N84">
        <v>1.5907000000000001E-2</v>
      </c>
      <c r="O84">
        <v>7.3021000000000003</v>
      </c>
      <c r="P84">
        <v>6.8999999999999999E-3</v>
      </c>
      <c r="W84" t="s">
        <v>52</v>
      </c>
      <c r="X84">
        <v>1</v>
      </c>
      <c r="Y84">
        <v>-4.2983E-2</v>
      </c>
      <c r="Z84">
        <v>1.5907000000000001E-2</v>
      </c>
      <c r="AA84">
        <v>7.3021000000000003</v>
      </c>
      <c r="AB84">
        <v>6.8999999999999999E-3</v>
      </c>
      <c r="AJ84" t="s">
        <v>107</v>
      </c>
      <c r="AK84">
        <v>1</v>
      </c>
      <c r="AL84">
        <v>-1.4547920000000001</v>
      </c>
      <c r="AM84">
        <v>0.16972000000000001</v>
      </c>
      <c r="AN84">
        <v>73.474299999999999</v>
      </c>
      <c r="AO84" t="s">
        <v>6</v>
      </c>
      <c r="AW84" t="s">
        <v>107</v>
      </c>
      <c r="AX84">
        <v>1</v>
      </c>
      <c r="AY84">
        <v>-1.4547939999999999</v>
      </c>
      <c r="AZ84">
        <v>0.16972000000000001</v>
      </c>
      <c r="BA84">
        <v>73.474400000000003</v>
      </c>
      <c r="BB84" t="s">
        <v>6</v>
      </c>
    </row>
    <row r="85" spans="11:54" x14ac:dyDescent="0.25">
      <c r="K85" t="s">
        <v>58</v>
      </c>
      <c r="L85">
        <v>1</v>
      </c>
      <c r="M85">
        <v>3.8433000000000002E-2</v>
      </c>
      <c r="N85">
        <v>1.7686E-2</v>
      </c>
      <c r="O85">
        <v>4.7222999999999997</v>
      </c>
      <c r="P85">
        <v>2.98E-2</v>
      </c>
      <c r="W85" t="s">
        <v>58</v>
      </c>
      <c r="X85">
        <v>1</v>
      </c>
      <c r="Y85">
        <v>3.8433000000000002E-2</v>
      </c>
      <c r="Z85">
        <v>1.7686E-2</v>
      </c>
      <c r="AA85">
        <v>4.7222999999999997</v>
      </c>
      <c r="AB85">
        <v>2.98E-2</v>
      </c>
      <c r="AJ85" t="s">
        <v>108</v>
      </c>
      <c r="AK85">
        <v>1</v>
      </c>
      <c r="AL85">
        <v>-0.83311800000000003</v>
      </c>
      <c r="AM85">
        <v>0.149252</v>
      </c>
      <c r="AN85">
        <v>31.1584</v>
      </c>
      <c r="AO85" t="s">
        <v>6</v>
      </c>
      <c r="AW85" t="s">
        <v>108</v>
      </c>
      <c r="AX85">
        <v>1</v>
      </c>
      <c r="AY85">
        <v>-0.83311900000000005</v>
      </c>
      <c r="AZ85">
        <v>0.149252</v>
      </c>
      <c r="BA85">
        <v>31.1584</v>
      </c>
      <c r="BB85" t="s">
        <v>6</v>
      </c>
    </row>
    <row r="86" spans="11:54" x14ac:dyDescent="0.25">
      <c r="K86" t="s">
        <v>62</v>
      </c>
      <c r="L86">
        <v>1</v>
      </c>
      <c r="M86">
        <v>3.3609999999999998E-3</v>
      </c>
      <c r="N86">
        <v>1.3439999999999999E-3</v>
      </c>
      <c r="O86">
        <v>6.2565</v>
      </c>
      <c r="P86">
        <v>1.24E-2</v>
      </c>
      <c r="W86" t="s">
        <v>62</v>
      </c>
      <c r="X86">
        <v>1</v>
      </c>
      <c r="Y86">
        <v>3.3609999999999998E-3</v>
      </c>
      <c r="Z86">
        <v>1.3439999999999999E-3</v>
      </c>
      <c r="AA86">
        <v>6.2565</v>
      </c>
      <c r="AB86">
        <v>1.24E-2</v>
      </c>
      <c r="AJ86" t="s">
        <v>109</v>
      </c>
      <c r="AK86">
        <v>1</v>
      </c>
      <c r="AL86">
        <v>-0.41737999999999997</v>
      </c>
      <c r="AM86">
        <v>0.151754</v>
      </c>
      <c r="AN86">
        <v>7.5644999999999998</v>
      </c>
      <c r="AO86">
        <v>6.0000000000000001E-3</v>
      </c>
      <c r="AW86" t="s">
        <v>109</v>
      </c>
      <c r="AX86">
        <v>1</v>
      </c>
      <c r="AY86">
        <v>-0.41738199999999998</v>
      </c>
      <c r="AZ86">
        <v>0.151754</v>
      </c>
      <c r="BA86">
        <v>7.5646000000000004</v>
      </c>
      <c r="BB86">
        <v>6.0000000000000001E-3</v>
      </c>
    </row>
    <row r="87" spans="11:54" x14ac:dyDescent="0.25">
      <c r="AJ87" t="s">
        <v>110</v>
      </c>
      <c r="AK87">
        <v>1</v>
      </c>
      <c r="AL87">
        <v>-8.5892359999999996</v>
      </c>
      <c r="AM87">
        <v>24.866999</v>
      </c>
      <c r="AN87">
        <v>0.1193</v>
      </c>
      <c r="AO87">
        <v>0.7298</v>
      </c>
      <c r="AW87" t="s">
        <v>110</v>
      </c>
      <c r="AX87">
        <v>1</v>
      </c>
      <c r="AY87">
        <v>-8.7347409999999996</v>
      </c>
      <c r="AZ87">
        <v>26.807492</v>
      </c>
      <c r="BA87">
        <v>0.1062</v>
      </c>
      <c r="BB87">
        <v>0.74460000000000004</v>
      </c>
    </row>
    <row r="88" spans="11:54" x14ac:dyDescent="0.25">
      <c r="AJ88" t="s">
        <v>111</v>
      </c>
      <c r="AK88">
        <v>1</v>
      </c>
      <c r="AL88">
        <v>-10.116645999999999</v>
      </c>
      <c r="AM88">
        <v>24.816179000000002</v>
      </c>
      <c r="AN88">
        <v>0.16619999999999999</v>
      </c>
      <c r="AO88">
        <v>0.6835</v>
      </c>
      <c r="AW88" t="s">
        <v>111</v>
      </c>
      <c r="AX88">
        <v>1</v>
      </c>
      <c r="AY88">
        <v>-10.26215</v>
      </c>
      <c r="AZ88">
        <v>26.760359000000001</v>
      </c>
      <c r="BA88">
        <v>0.14710000000000001</v>
      </c>
      <c r="BB88">
        <v>0.70140000000000002</v>
      </c>
    </row>
    <row r="89" spans="11:54" x14ac:dyDescent="0.25">
      <c r="K89" t="s">
        <v>21</v>
      </c>
      <c r="L89">
        <f>M45</f>
        <v>45522.589399999997</v>
      </c>
      <c r="M89">
        <f>Y45</f>
        <v>45524.589399999997</v>
      </c>
      <c r="N89">
        <f>AL55</f>
        <v>43645.0023</v>
      </c>
      <c r="O89">
        <f>AY55</f>
        <v>43765.641300000003</v>
      </c>
      <c r="AJ89" t="s">
        <v>112</v>
      </c>
      <c r="AK89">
        <v>1</v>
      </c>
      <c r="AL89">
        <v>-9.8913180000000001</v>
      </c>
      <c r="AM89">
        <v>24.811588</v>
      </c>
      <c r="AN89">
        <v>0.15890000000000001</v>
      </c>
      <c r="AO89">
        <v>0.69010000000000005</v>
      </c>
      <c r="AW89" t="s">
        <v>112</v>
      </c>
      <c r="AX89">
        <v>1</v>
      </c>
      <c r="AY89">
        <v>-10.036822000000001</v>
      </c>
      <c r="AZ89">
        <v>26.756101999999998</v>
      </c>
      <c r="BA89">
        <v>0.14069999999999999</v>
      </c>
      <c r="BB89">
        <v>0.70760000000000001</v>
      </c>
    </row>
    <row r="90" spans="11:54" x14ac:dyDescent="0.25">
      <c r="K90" t="s">
        <v>129</v>
      </c>
      <c r="L90">
        <f>M46</f>
        <v>45522.725700000003</v>
      </c>
      <c r="M90">
        <f>Y46</f>
        <v>45524.735099999998</v>
      </c>
      <c r="N90">
        <f>AL56</f>
        <v>43645.188800000004</v>
      </c>
      <c r="O90">
        <f>AY56</f>
        <v>43765.838799999998</v>
      </c>
      <c r="AJ90" t="s">
        <v>113</v>
      </c>
      <c r="AK90">
        <v>1</v>
      </c>
      <c r="AL90">
        <v>-9.8280089999999998</v>
      </c>
      <c r="AM90">
        <v>24.811333999999999</v>
      </c>
      <c r="AN90">
        <v>0.15690000000000001</v>
      </c>
      <c r="AO90">
        <v>0.69199999999999995</v>
      </c>
      <c r="AW90" t="s">
        <v>113</v>
      </c>
      <c r="AX90">
        <v>1</v>
      </c>
      <c r="AY90">
        <v>-9.9735139999999998</v>
      </c>
      <c r="AZ90">
        <v>26.755866000000001</v>
      </c>
      <c r="BA90">
        <v>0.1389</v>
      </c>
      <c r="BB90">
        <v>0.70930000000000004</v>
      </c>
    </row>
    <row r="91" spans="11:54" x14ac:dyDescent="0.25">
      <c r="K91" t="s">
        <v>22</v>
      </c>
      <c r="L91">
        <f>M47</f>
        <v>45738.836900000002</v>
      </c>
      <c r="M91">
        <f>Y47</f>
        <v>45748.293700000002</v>
      </c>
      <c r="N91">
        <f>AL57</f>
        <v>43898.533799999997</v>
      </c>
      <c r="O91">
        <f>AY57</f>
        <v>44026.6296</v>
      </c>
      <c r="AJ91" t="s">
        <v>114</v>
      </c>
      <c r="AK91">
        <v>1</v>
      </c>
      <c r="AL91">
        <v>-9.4989819999999998</v>
      </c>
      <c r="AM91">
        <v>24.811319000000001</v>
      </c>
      <c r="AN91">
        <v>0.14660000000000001</v>
      </c>
      <c r="AO91">
        <v>0.70179999999999998</v>
      </c>
      <c r="AW91" t="s">
        <v>114</v>
      </c>
      <c r="AX91">
        <v>1</v>
      </c>
      <c r="AY91">
        <v>-9.6444860000000006</v>
      </c>
      <c r="AZ91">
        <v>26.755852000000001</v>
      </c>
      <c r="BA91">
        <v>0.12989999999999999</v>
      </c>
      <c r="BB91">
        <v>0.71850000000000003</v>
      </c>
    </row>
    <row r="92" spans="11:54" x14ac:dyDescent="0.25">
      <c r="AJ92" t="s">
        <v>115</v>
      </c>
      <c r="AK92">
        <v>1</v>
      </c>
      <c r="AL92">
        <v>-8.8063129999999994</v>
      </c>
      <c r="AM92">
        <v>24.81137</v>
      </c>
      <c r="AN92">
        <v>0.126</v>
      </c>
      <c r="AO92">
        <v>0.72260000000000002</v>
      </c>
      <c r="AW92" t="s">
        <v>115</v>
      </c>
      <c r="AX92">
        <v>1</v>
      </c>
      <c r="AY92">
        <v>-8.9518179999999994</v>
      </c>
      <c r="AZ92">
        <v>26.755898999999999</v>
      </c>
      <c r="BA92">
        <v>0.1119</v>
      </c>
      <c r="BB92">
        <v>0.7379</v>
      </c>
    </row>
    <row r="93" spans="11:54" x14ac:dyDescent="0.25">
      <c r="K93" t="s">
        <v>25</v>
      </c>
      <c r="L93" t="s">
        <v>21</v>
      </c>
      <c r="M93" t="s">
        <v>129</v>
      </c>
      <c r="N93" t="s">
        <v>22</v>
      </c>
      <c r="AJ93" t="s">
        <v>116</v>
      </c>
      <c r="AK93">
        <v>1</v>
      </c>
      <c r="AL93">
        <v>-8.1270360000000004</v>
      </c>
      <c r="AM93">
        <v>24.811482999999999</v>
      </c>
      <c r="AN93">
        <v>0.10730000000000001</v>
      </c>
      <c r="AO93">
        <v>0.74329999999999996</v>
      </c>
      <c r="AW93" t="s">
        <v>116</v>
      </c>
      <c r="AX93">
        <v>1</v>
      </c>
      <c r="AY93">
        <v>-8.2725399999999993</v>
      </c>
      <c r="AZ93">
        <v>26.756003</v>
      </c>
      <c r="BA93">
        <v>9.5600000000000004E-2</v>
      </c>
      <c r="BB93">
        <v>0.75719999999999998</v>
      </c>
    </row>
    <row r="94" spans="11:54" x14ac:dyDescent="0.25">
      <c r="K94" t="s">
        <v>130</v>
      </c>
      <c r="L94">
        <v>45522.589399999997</v>
      </c>
      <c r="M94">
        <v>45522.725700000003</v>
      </c>
      <c r="N94">
        <v>45738.836900000002</v>
      </c>
      <c r="AJ94" t="s">
        <v>117</v>
      </c>
      <c r="AK94">
        <v>1</v>
      </c>
      <c r="AL94">
        <v>-7.195532</v>
      </c>
      <c r="AM94">
        <v>24.811744000000001</v>
      </c>
      <c r="AN94">
        <v>8.4099999999999994E-2</v>
      </c>
      <c r="AO94">
        <v>0.77180000000000004</v>
      </c>
      <c r="AW94" t="s">
        <v>117</v>
      </c>
      <c r="AX94">
        <v>1</v>
      </c>
      <c r="AY94">
        <v>-7.341037</v>
      </c>
      <c r="AZ94">
        <v>26.756246000000001</v>
      </c>
      <c r="BA94">
        <v>7.5300000000000006E-2</v>
      </c>
      <c r="BB94">
        <v>0.78380000000000005</v>
      </c>
    </row>
    <row r="95" spans="11:54" x14ac:dyDescent="0.25">
      <c r="K95" t="s">
        <v>131</v>
      </c>
      <c r="L95">
        <v>45524.589399999997</v>
      </c>
      <c r="M95">
        <v>45524.735099999998</v>
      </c>
      <c r="N95">
        <v>45748.293700000002</v>
      </c>
      <c r="AJ95" t="s">
        <v>118</v>
      </c>
      <c r="AK95">
        <v>1</v>
      </c>
      <c r="AL95">
        <v>-6.8679600000000001</v>
      </c>
      <c r="AM95">
        <v>24.812370000000001</v>
      </c>
      <c r="AN95">
        <v>7.6600000000000001E-2</v>
      </c>
      <c r="AO95">
        <v>0.78190000000000004</v>
      </c>
      <c r="AW95" t="s">
        <v>118</v>
      </c>
      <c r="AX95">
        <v>1</v>
      </c>
      <c r="AY95">
        <v>-7.0134650000000001</v>
      </c>
      <c r="AZ95">
        <v>26.756827000000001</v>
      </c>
      <c r="BA95">
        <v>6.8699999999999997E-2</v>
      </c>
      <c r="BB95">
        <v>0.79320000000000002</v>
      </c>
    </row>
    <row r="96" spans="11:54" x14ac:dyDescent="0.25">
      <c r="K96" t="s">
        <v>132</v>
      </c>
      <c r="L96">
        <v>43645.0023</v>
      </c>
      <c r="M96">
        <v>43645.188800000004</v>
      </c>
      <c r="N96">
        <v>43898.533799999997</v>
      </c>
      <c r="AJ96" t="s">
        <v>119</v>
      </c>
      <c r="AK96">
        <v>1</v>
      </c>
      <c r="AL96">
        <v>-7.2769250000000003</v>
      </c>
      <c r="AM96">
        <v>24.813051000000002</v>
      </c>
      <c r="AN96">
        <v>8.5999999999999993E-2</v>
      </c>
      <c r="AO96">
        <v>0.76929999999999998</v>
      </c>
      <c r="AW96" t="s">
        <v>119</v>
      </c>
      <c r="AX96">
        <v>1</v>
      </c>
      <c r="AY96">
        <v>-7.4224300000000003</v>
      </c>
      <c r="AZ96">
        <v>26.757458</v>
      </c>
      <c r="BA96">
        <v>7.6899999999999996E-2</v>
      </c>
      <c r="BB96">
        <v>0.78149999999999997</v>
      </c>
    </row>
    <row r="97" spans="11:54" x14ac:dyDescent="0.25">
      <c r="K97" t="s">
        <v>133</v>
      </c>
      <c r="L97">
        <v>43765.641300000003</v>
      </c>
      <c r="M97">
        <v>43765.838799999998</v>
      </c>
      <c r="N97">
        <v>44026.6296</v>
      </c>
      <c r="AJ97" t="s">
        <v>120</v>
      </c>
      <c r="AK97">
        <v>1</v>
      </c>
      <c r="AL97">
        <v>-6.9335490000000002</v>
      </c>
      <c r="AM97">
        <v>24.814122000000001</v>
      </c>
      <c r="AN97">
        <v>7.8100000000000003E-2</v>
      </c>
      <c r="AO97">
        <v>0.77990000000000004</v>
      </c>
      <c r="AW97" t="s">
        <v>120</v>
      </c>
      <c r="AX97">
        <v>1</v>
      </c>
      <c r="AY97">
        <v>-7.0790540000000002</v>
      </c>
      <c r="AZ97">
        <v>26.758451999999998</v>
      </c>
      <c r="BA97">
        <v>7.0000000000000007E-2</v>
      </c>
      <c r="BB97">
        <v>0.79139999999999999</v>
      </c>
    </row>
    <row r="98" spans="11:54" x14ac:dyDescent="0.25">
      <c r="AJ98" t="s">
        <v>121</v>
      </c>
      <c r="AK98">
        <v>1</v>
      </c>
      <c r="AL98">
        <v>-8.1691660000000006</v>
      </c>
      <c r="AM98">
        <v>24.824525000000001</v>
      </c>
      <c r="AN98">
        <v>0.10829999999999999</v>
      </c>
      <c r="AO98">
        <v>0.74209999999999998</v>
      </c>
      <c r="AW98" t="s">
        <v>121</v>
      </c>
      <c r="AX98">
        <v>1</v>
      </c>
      <c r="AY98">
        <v>-8.3146710000000006</v>
      </c>
      <c r="AZ98">
        <v>26.768097999999998</v>
      </c>
      <c r="BA98">
        <v>9.6500000000000002E-2</v>
      </c>
      <c r="BB98">
        <v>0.75609999999999999</v>
      </c>
    </row>
    <row r="99" spans="11:54" x14ac:dyDescent="0.25">
      <c r="AJ99" t="s">
        <v>122</v>
      </c>
      <c r="AK99">
        <v>1</v>
      </c>
      <c r="AL99">
        <v>0.367726</v>
      </c>
      <c r="AM99">
        <v>32.189179000000003</v>
      </c>
      <c r="AN99">
        <v>1E-4</v>
      </c>
      <c r="AO99">
        <v>0.9909</v>
      </c>
      <c r="AW99" t="s">
        <v>122</v>
      </c>
      <c r="AX99">
        <v>1</v>
      </c>
      <c r="AY99">
        <v>0.36807400000000001</v>
      </c>
      <c r="AZ99">
        <v>34.632823999999999</v>
      </c>
      <c r="BA99">
        <v>1E-4</v>
      </c>
      <c r="BB99">
        <v>0.99150000000000005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Buswell</dc:creator>
  <cp:lastModifiedBy>Darryl Buswell</cp:lastModifiedBy>
  <dcterms:created xsi:type="dcterms:W3CDTF">2016-07-09T06:37:03Z</dcterms:created>
  <dcterms:modified xsi:type="dcterms:W3CDTF">2016-08-13T13:31:10Z</dcterms:modified>
</cp:coreProperties>
</file>