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tte\Downloads\"/>
    </mc:Choice>
  </mc:AlternateContent>
  <xr:revisionPtr revIDLastSave="0" documentId="13_ncr:1_{C87A3A2D-9FC8-4FEF-B570-DCB2DE57B1CC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Financial Information" sheetId="11" r:id="rId5"/>
    <sheet name="P&amp;L" sheetId="15" r:id="rId6"/>
    <sheet name="BS" sheetId="21" r:id="rId7"/>
    <sheet name="Fixed Asset Roll Forward" sheetId="24" r:id="rId8"/>
    <sheet name="Financial Liabilities" sheetId="25" r:id="rId9"/>
    <sheet name="Equity Schedule" sheetId="26" r:id="rId10"/>
    <sheet name="Cash Flows" sheetId="27" r:id="rId11"/>
  </sheets>
  <definedNames>
    <definedName name="_xlnm._FilterDatabase" localSheetId="4" hidden="1">'Financial Information'!$B$3:$F$438</definedName>
    <definedName name="_xlnm._FilterDatabase" localSheetId="0" hidden="1">'Original Source'!#REF!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7" l="1"/>
  <c r="F17" i="27"/>
  <c r="E17" i="27"/>
  <c r="D17" i="27"/>
  <c r="G16" i="27"/>
  <c r="F16" i="27"/>
  <c r="E16" i="27"/>
  <c r="D16" i="27"/>
  <c r="G13" i="27"/>
  <c r="F13" i="27"/>
  <c r="E13" i="27"/>
  <c r="D13" i="27"/>
  <c r="G6" i="27"/>
  <c r="F6" i="27"/>
  <c r="E6" i="27"/>
  <c r="D6" i="27"/>
  <c r="C17" i="27"/>
  <c r="C16" i="27"/>
  <c r="C13" i="27"/>
  <c r="C6" i="27"/>
  <c r="J14" i="21"/>
  <c r="I14" i="21"/>
  <c r="H14" i="21"/>
  <c r="G14" i="21"/>
  <c r="F14" i="21"/>
  <c r="E9" i="26"/>
  <c r="F5" i="26" s="1"/>
  <c r="M13" i="15"/>
  <c r="L13" i="15"/>
  <c r="K13" i="15"/>
  <c r="J13" i="15"/>
  <c r="I13" i="15"/>
  <c r="J8" i="25"/>
  <c r="I8" i="25"/>
  <c r="H8" i="25"/>
  <c r="G8" i="25"/>
  <c r="F8" i="25"/>
  <c r="J7" i="25"/>
  <c r="I7" i="25"/>
  <c r="H7" i="25"/>
  <c r="G7" i="25"/>
  <c r="F7" i="25"/>
  <c r="E7" i="25"/>
  <c r="D7" i="25"/>
  <c r="E8" i="25"/>
  <c r="D8" i="25"/>
  <c r="C8" i="25"/>
  <c r="C12" i="25" l="1"/>
  <c r="C17" i="25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16" i="25" l="1"/>
  <c r="C16" i="25"/>
  <c r="C18" i="25" s="1"/>
  <c r="C19" i="25" s="1"/>
  <c r="H16" i="25"/>
  <c r="F16" i="25"/>
  <c r="L16" i="25"/>
  <c r="J16" i="25"/>
  <c r="G16" i="25"/>
  <c r="E16" i="25"/>
  <c r="K16" i="25"/>
  <c r="D16" i="25"/>
  <c r="E16" i="21"/>
  <c r="E15" i="21"/>
  <c r="E14" i="21"/>
  <c r="E13" i="21"/>
  <c r="E12" i="21"/>
  <c r="E9" i="21"/>
  <c r="E8" i="21"/>
  <c r="E7" i="21"/>
  <c r="E8" i="24" s="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D5" i="24" s="1"/>
  <c r="C6" i="21"/>
  <c r="C5" i="21"/>
  <c r="D17" i="25" l="1"/>
  <c r="D18" i="25" s="1"/>
  <c r="D19" i="25" s="1"/>
  <c r="E17" i="25" s="1"/>
  <c r="E18" i="25" s="1"/>
  <c r="E19" i="25" s="1"/>
  <c r="F17" i="25" s="1"/>
  <c r="F18" i="25" s="1"/>
  <c r="F19" i="25" s="1"/>
  <c r="D8" i="24"/>
  <c r="E5" i="24"/>
  <c r="J13" i="21"/>
  <c r="I13" i="21"/>
  <c r="H13" i="21"/>
  <c r="G13" i="21"/>
  <c r="F13" i="21"/>
  <c r="F5" i="24"/>
  <c r="E17" i="21"/>
  <c r="E10" i="21"/>
  <c r="D10" i="21"/>
  <c r="D17" i="21"/>
  <c r="C17" i="21"/>
  <c r="C10" i="21"/>
  <c r="G17" i="25" l="1"/>
  <c r="G18" i="25" s="1"/>
  <c r="G19" i="25"/>
  <c r="H17" i="25" s="1"/>
  <c r="H18" i="25" s="1"/>
  <c r="H19" i="25" s="1"/>
  <c r="I17" i="25" s="1"/>
  <c r="I18" i="25" s="1"/>
  <c r="I19" i="25" s="1"/>
  <c r="E25" i="21"/>
  <c r="D25" i="21"/>
  <c r="C25" i="21"/>
  <c r="C15" i="15"/>
  <c r="D7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D15" i="15" s="1"/>
  <c r="G15" i="15" s="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E11" i="15" s="1"/>
  <c r="E6" i="24" s="1"/>
  <c r="C12" i="11"/>
  <c r="E9" i="15" s="1"/>
  <c r="C11" i="11"/>
  <c r="C10" i="11"/>
  <c r="C9" i="11"/>
  <c r="C8" i="11"/>
  <c r="C7" i="11"/>
  <c r="C7" i="15" s="1"/>
  <c r="C6" i="11"/>
  <c r="C5" i="11"/>
  <c r="E7" i="15" s="1"/>
  <c r="C4" i="11"/>
  <c r="E6" i="15" s="1"/>
  <c r="J17" i="25" l="1"/>
  <c r="J18" i="25" s="1"/>
  <c r="J19" i="25"/>
  <c r="E35" i="15"/>
  <c r="E34" i="15"/>
  <c r="E33" i="15"/>
  <c r="I6" i="15"/>
  <c r="E19" i="21"/>
  <c r="E23" i="21"/>
  <c r="E22" i="21"/>
  <c r="E10" i="24"/>
  <c r="E7" i="24"/>
  <c r="E11" i="24" s="1"/>
  <c r="C20" i="21"/>
  <c r="C21" i="21"/>
  <c r="E27" i="15"/>
  <c r="E29" i="15"/>
  <c r="E28" i="15"/>
  <c r="E20" i="21"/>
  <c r="E21" i="21"/>
  <c r="D6" i="15"/>
  <c r="D27" i="15" s="1"/>
  <c r="C6" i="15"/>
  <c r="C28" i="15" s="1"/>
  <c r="C9" i="15"/>
  <c r="D9" i="15"/>
  <c r="G9" i="15" s="1"/>
  <c r="G7" i="15"/>
  <c r="D21" i="21"/>
  <c r="D20" i="21"/>
  <c r="C11" i="15"/>
  <c r="D11" i="15"/>
  <c r="D6" i="24" s="1"/>
  <c r="C13" i="15"/>
  <c r="D13" i="15"/>
  <c r="G13" i="15" s="1"/>
  <c r="H7" i="15"/>
  <c r="H15" i="15"/>
  <c r="E8" i="15"/>
  <c r="E10" i="15" s="1"/>
  <c r="K17" i="25" l="1"/>
  <c r="K18" i="25" s="1"/>
  <c r="K19" i="25" s="1"/>
  <c r="H13" i="15"/>
  <c r="G6" i="15"/>
  <c r="H9" i="15"/>
  <c r="I20" i="21"/>
  <c r="H20" i="21"/>
  <c r="J20" i="21"/>
  <c r="G20" i="21"/>
  <c r="F20" i="21"/>
  <c r="C8" i="15"/>
  <c r="C10" i="15" s="1"/>
  <c r="C12" i="15" s="1"/>
  <c r="C14" i="15" s="1"/>
  <c r="C16" i="15" s="1"/>
  <c r="H11" i="15"/>
  <c r="C27" i="15"/>
  <c r="D28" i="15"/>
  <c r="C29" i="15"/>
  <c r="D8" i="15"/>
  <c r="D10" i="15" s="1"/>
  <c r="H10" i="15" s="1"/>
  <c r="D29" i="15"/>
  <c r="G11" i="15"/>
  <c r="D10" i="24"/>
  <c r="D7" i="24"/>
  <c r="D11" i="24" s="1"/>
  <c r="J21" i="21"/>
  <c r="F21" i="21"/>
  <c r="G21" i="21"/>
  <c r="H21" i="21"/>
  <c r="I21" i="21"/>
  <c r="D34" i="15"/>
  <c r="D35" i="15"/>
  <c r="D33" i="15"/>
  <c r="C34" i="15"/>
  <c r="C33" i="15"/>
  <c r="C35" i="15"/>
  <c r="C22" i="21"/>
  <c r="C19" i="21"/>
  <c r="C23" i="21"/>
  <c r="D23" i="21"/>
  <c r="D22" i="21"/>
  <c r="D19" i="21"/>
  <c r="J6" i="15"/>
  <c r="I9" i="15"/>
  <c r="I7" i="15"/>
  <c r="F6" i="21" s="1"/>
  <c r="C9" i="27" s="1"/>
  <c r="H6" i="15"/>
  <c r="E12" i="15"/>
  <c r="L17" i="25" l="1"/>
  <c r="L18" i="25" s="1"/>
  <c r="L19" i="25" s="1"/>
  <c r="D12" i="15"/>
  <c r="H22" i="21"/>
  <c r="G22" i="21"/>
  <c r="G9" i="21" s="1"/>
  <c r="I22" i="21"/>
  <c r="J22" i="21"/>
  <c r="F22" i="21"/>
  <c r="F9" i="21" s="1"/>
  <c r="C11" i="27" s="1"/>
  <c r="H19" i="21"/>
  <c r="F19" i="21"/>
  <c r="F5" i="21" s="1"/>
  <c r="C8" i="27" s="1"/>
  <c r="J19" i="21"/>
  <c r="I19" i="21"/>
  <c r="G19" i="21"/>
  <c r="H8" i="15"/>
  <c r="J23" i="21"/>
  <c r="I23" i="21"/>
  <c r="H23" i="21"/>
  <c r="H15" i="21" s="1"/>
  <c r="E12" i="27" s="1"/>
  <c r="G23" i="21"/>
  <c r="G15" i="21" s="1"/>
  <c r="F23" i="21"/>
  <c r="F15" i="21" s="1"/>
  <c r="C12" i="27" s="1"/>
  <c r="G8" i="15"/>
  <c r="F12" i="21"/>
  <c r="F11" i="24"/>
  <c r="F7" i="24" s="1"/>
  <c r="G11" i="24"/>
  <c r="H11" i="24"/>
  <c r="J11" i="24"/>
  <c r="I11" i="24"/>
  <c r="G10" i="15"/>
  <c r="I8" i="15"/>
  <c r="I10" i="15" s="1"/>
  <c r="C5" i="27" s="1"/>
  <c r="G5" i="21"/>
  <c r="J9" i="15"/>
  <c r="J7" i="15"/>
  <c r="G6" i="21" s="1"/>
  <c r="D9" i="27" s="1"/>
  <c r="K6" i="15"/>
  <c r="J10" i="24"/>
  <c r="I10" i="24"/>
  <c r="H10" i="24"/>
  <c r="G10" i="24"/>
  <c r="F10" i="24"/>
  <c r="F6" i="24" s="1"/>
  <c r="G12" i="15"/>
  <c r="D14" i="15"/>
  <c r="E14" i="15"/>
  <c r="H12" i="15"/>
  <c r="D11" i="27" l="1"/>
  <c r="C10" i="27"/>
  <c r="J8" i="15"/>
  <c r="D8" i="27"/>
  <c r="D12" i="27"/>
  <c r="G12" i="21"/>
  <c r="D10" i="27" s="1"/>
  <c r="J10" i="15"/>
  <c r="D5" i="27" s="1"/>
  <c r="H5" i="21"/>
  <c r="E8" i="27" s="1"/>
  <c r="L6" i="15"/>
  <c r="K7" i="15"/>
  <c r="K9" i="15"/>
  <c r="K8" i="15"/>
  <c r="K10" i="15" s="1"/>
  <c r="E5" i="27" s="1"/>
  <c r="H9" i="21"/>
  <c r="E11" i="27" s="1"/>
  <c r="I11" i="15"/>
  <c r="I12" i="15" s="1"/>
  <c r="I14" i="15" s="1"/>
  <c r="F8" i="24"/>
  <c r="E16" i="15"/>
  <c r="H14" i="15"/>
  <c r="D16" i="15"/>
  <c r="G16" i="15" s="1"/>
  <c r="G14" i="15"/>
  <c r="I15" i="15" l="1"/>
  <c r="C7" i="27" s="1"/>
  <c r="C14" i="27" s="1"/>
  <c r="I5" i="21"/>
  <c r="F8" i="27" s="1"/>
  <c r="L9" i="15"/>
  <c r="M6" i="15"/>
  <c r="L7" i="15"/>
  <c r="H6" i="21"/>
  <c r="E9" i="27" s="1"/>
  <c r="H12" i="21"/>
  <c r="I15" i="21"/>
  <c r="F12" i="27" s="1"/>
  <c r="I9" i="21"/>
  <c r="F11" i="27" s="1"/>
  <c r="G5" i="24"/>
  <c r="F7" i="21"/>
  <c r="H16" i="15"/>
  <c r="E10" i="27" l="1"/>
  <c r="I16" i="15"/>
  <c r="F7" i="26" s="1"/>
  <c r="I6" i="21"/>
  <c r="F9" i="27" s="1"/>
  <c r="I12" i="21"/>
  <c r="G7" i="24"/>
  <c r="G6" i="24"/>
  <c r="J11" i="15" s="1"/>
  <c r="J12" i="15" s="1"/>
  <c r="J14" i="15" s="1"/>
  <c r="G8" i="24"/>
  <c r="L8" i="15"/>
  <c r="L10" i="15" s="1"/>
  <c r="F5" i="27" s="1"/>
  <c r="J5" i="21"/>
  <c r="G8" i="27" s="1"/>
  <c r="M7" i="15"/>
  <c r="M9" i="15"/>
  <c r="J15" i="21"/>
  <c r="G12" i="27" s="1"/>
  <c r="J9" i="21"/>
  <c r="G11" i="27" s="1"/>
  <c r="F8" i="26" l="1"/>
  <c r="C15" i="27" s="1"/>
  <c r="F9" i="26"/>
  <c r="J15" i="15"/>
  <c r="D7" i="27" s="1"/>
  <c r="D14" i="27" s="1"/>
  <c r="F10" i="27"/>
  <c r="J6" i="21"/>
  <c r="G9" i="27" s="1"/>
  <c r="J12" i="21"/>
  <c r="M8" i="15"/>
  <c r="M10" i="15" s="1"/>
  <c r="G5" i="27" s="1"/>
  <c r="G7" i="21"/>
  <c r="H5" i="24"/>
  <c r="G10" i="27" l="1"/>
  <c r="F16" i="21"/>
  <c r="F17" i="21" s="1"/>
  <c r="G5" i="26"/>
  <c r="C18" i="27"/>
  <c r="J16" i="15"/>
  <c r="G7" i="26" s="1"/>
  <c r="G8" i="26" s="1"/>
  <c r="D15" i="27" s="1"/>
  <c r="C19" i="27"/>
  <c r="F8" i="21" s="1"/>
  <c r="H7" i="24"/>
  <c r="H6" i="24"/>
  <c r="F10" i="21" l="1"/>
  <c r="F25" i="21" s="1"/>
  <c r="G9" i="26"/>
  <c r="H8" i="24"/>
  <c r="K11" i="15"/>
  <c r="K12" i="15" s="1"/>
  <c r="K14" i="15" s="1"/>
  <c r="K15" i="15" l="1"/>
  <c r="E7" i="27" s="1"/>
  <c r="E14" i="27" s="1"/>
  <c r="H5" i="26"/>
  <c r="G16" i="21"/>
  <c r="G17" i="21" s="1"/>
  <c r="D18" i="27"/>
  <c r="D19" i="27" s="1"/>
  <c r="G8" i="21" s="1"/>
  <c r="I5" i="24"/>
  <c r="H7" i="21"/>
  <c r="G10" i="21" l="1"/>
  <c r="G25" i="21" s="1"/>
  <c r="K16" i="15"/>
  <c r="H7" i="26" s="1"/>
  <c r="H8" i="26" s="1"/>
  <c r="E15" i="27" s="1"/>
  <c r="I7" i="24"/>
  <c r="I6" i="24"/>
  <c r="H9" i="26" l="1"/>
  <c r="I8" i="24"/>
  <c r="L11" i="15"/>
  <c r="L12" i="15" s="1"/>
  <c r="L14" i="15" s="1"/>
  <c r="L15" i="15" l="1"/>
  <c r="F7" i="27" s="1"/>
  <c r="F14" i="27" s="1"/>
  <c r="I5" i="26"/>
  <c r="E18" i="27"/>
  <c r="E19" i="27" s="1"/>
  <c r="H8" i="21" s="1"/>
  <c r="H16" i="21"/>
  <c r="H17" i="21" s="1"/>
  <c r="J5" i="24"/>
  <c r="I7" i="21"/>
  <c r="H10" i="21" l="1"/>
  <c r="H25" i="21" s="1"/>
  <c r="L16" i="15"/>
  <c r="I7" i="26" s="1"/>
  <c r="I8" i="26" s="1"/>
  <c r="F15" i="27" s="1"/>
  <c r="J6" i="24"/>
  <c r="M11" i="15" s="1"/>
  <c r="M12" i="15" s="1"/>
  <c r="M14" i="15" s="1"/>
  <c r="J7" i="24"/>
  <c r="J8" i="24"/>
  <c r="J7" i="21" s="1"/>
  <c r="M15" i="15" l="1"/>
  <c r="G7" i="27" s="1"/>
  <c r="G14" i="27" s="1"/>
  <c r="I9" i="26"/>
  <c r="J5" i="26" l="1"/>
  <c r="F18" i="27"/>
  <c r="F19" i="27" s="1"/>
  <c r="I8" i="21" s="1"/>
  <c r="I16" i="21"/>
  <c r="I17" i="21" s="1"/>
  <c r="M16" i="15"/>
  <c r="J7" i="26" s="1"/>
  <c r="J8" i="26" s="1"/>
  <c r="G15" i="27" s="1"/>
  <c r="I10" i="21" l="1"/>
  <c r="I25" i="21" s="1"/>
  <c r="J9" i="26"/>
  <c r="J16" i="21" l="1"/>
  <c r="J17" i="21" s="1"/>
  <c r="G18" i="27"/>
  <c r="G19" i="27" s="1"/>
  <c r="J8" i="21" s="1"/>
  <c r="J10" i="21" s="1"/>
  <c r="J25" i="21" s="1"/>
</calcChain>
</file>

<file path=xl/sharedStrings.xml><?xml version="1.0" encoding="utf-8"?>
<sst xmlns="http://schemas.openxmlformats.org/spreadsheetml/2006/main" count="2113" uniqueCount="171">
  <si>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</si>
  <si>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</si>
  <si>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</si>
  <si>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</si>
  <si>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</si>
  <si>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</si>
  <si>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</si>
  <si>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</si>
  <si>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</si>
  <si>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</si>
  <si>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</si>
  <si>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</si>
  <si>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</si>
  <si>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</si>
  <si>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</si>
  <si>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</si>
  <si>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</si>
  <si>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</si>
  <si>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</si>
  <si>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</si>
  <si>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</si>
  <si>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</si>
  <si>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</si>
  <si>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</si>
  <si>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</si>
  <si>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</si>
  <si>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</si>
  <si>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</si>
  <si>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</si>
  <si>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</si>
  <si>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</si>
  <si>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</si>
  <si>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</si>
  <si>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</si>
  <si>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</si>
  <si>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</si>
  <si>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</si>
  <si>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</si>
  <si>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</si>
  <si>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</si>
  <si>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</si>
  <si>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</si>
  <si>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</si>
  <si>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</si>
  <si>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</si>
  <si>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</si>
  <si>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</si>
  <si>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</si>
  <si>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</si>
  <si>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</si>
  <si>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</si>
  <si>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</si>
  <si>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</si>
  <si>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</si>
  <si>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</si>
  <si>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</si>
  <si>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</si>
  <si>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</si>
  <si>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</si>
  <si>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</si>
  <si>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</si>
  <si>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</si>
  <si>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</si>
  <si>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</si>
  <si>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</si>
  <si>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</si>
  <si>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</si>
  <si>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</si>
  <si>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</si>
  <si>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</si>
  <si>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</si>
  <si>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</si>
  <si>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</si>
  <si>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</si>
  <si>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</si>
  <si>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</si>
  <si>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</si>
  <si>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</si>
  <si>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</si>
  <si>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</si>
  <si>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</si>
  <si>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</si>
  <si>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</si>
  <si>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</si>
  <si>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</si>
  <si>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</si>
  <si>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</si>
  <si>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</si>
  <si>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</si>
  <si>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</si>
  <si>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</si>
  <si>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</si>
  <si>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</si>
  <si>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</si>
  <si>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</si>
  <si>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</si>
  <si>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</si>
  <si>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</si>
  <si>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</si>
  <si>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</si>
  <si>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</si>
  <si>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</si>
  <si>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</si>
  <si>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</si>
  <si>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</si>
  <si>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</si>
  <si>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</si>
  <si>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</si>
  <si>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</si>
  <si>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</si>
  <si>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</si>
  <si>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</si>
  <si>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</si>
  <si>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</si>
  <si>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</si>
  <si>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</si>
  <si>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</si>
  <si>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</si>
  <si>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</si>
  <si>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</si>
  <si>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</si>
  <si>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</si>
  <si>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</si>
  <si>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</si>
  <si>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</si>
  <si>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</si>
  <si>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</si>
  <si>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</si>
  <si>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</si>
  <si>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</si>
  <si>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</si>
  <si>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</si>
  <si>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</si>
  <si>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</si>
  <si>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Beginning PP&amp;E</t>
  </si>
  <si>
    <t>Capex</t>
  </si>
  <si>
    <t>Ending PP&amp;E</t>
  </si>
  <si>
    <t>D&amp;A as a % of beginning PP&amp;E</t>
  </si>
  <si>
    <t>Capex as a % of beginning PP&amp;E</t>
  </si>
  <si>
    <t>N/A</t>
  </si>
  <si>
    <t>Beginning Debt</t>
  </si>
  <si>
    <t>New Debt</t>
  </si>
  <si>
    <t>Principle Repayment</t>
  </si>
  <si>
    <t>Ending Debt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</si>
  <si>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</si>
  <si>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</si>
  <si>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</si>
  <si>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</si>
  <si>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</si>
  <si>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</si>
  <si>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</si>
  <si>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</si>
  <si>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Taxes %</t>
  </si>
  <si>
    <t>Beginning Equity</t>
  </si>
  <si>
    <t>Increase of Capital</t>
  </si>
  <si>
    <t>Net Income (Loss)</t>
  </si>
  <si>
    <t>Dividends</t>
  </si>
  <si>
    <t>Ending equity</t>
  </si>
  <si>
    <t>Dividends as a %of Net Income</t>
  </si>
  <si>
    <t>Interest Expenses</t>
  </si>
  <si>
    <t>Changes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</si>
  <si>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</si>
  <si>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</si>
  <si>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</si>
  <si>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</si>
  <si>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</si>
  <si>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</si>
  <si>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</si>
  <si>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</si>
  <si>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</si>
  <si>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Equity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</si>
</sst>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  <numFmt numFmtId="168" formatCode="0.0_);\(0.0\)"/>
  </numFmts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4" fontId="1" fillId="2" borderId="0"/>
    <xf numFmtId="164" fontId="4" fillId="2" borderId="2"/>
    <xf numFmtId="164" fontId="4" fillId="2" borderId="3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 applyBorder="1"/>
    <xf numFmtId="0" fontId="3" fillId="2" borderId="1" xfId="1" applyFill="1" applyAlignment="1">
      <alignment horizontal="left"/>
    </xf>
    <xf numFmtId="0" fontId="3" fillId="2" borderId="1" xfId="1" applyFill="1">
      <alignment horizontal="right"/>
    </xf>
    <xf numFmtId="164" fontId="1" fillId="2" borderId="0" xfId="2" applyFill="1"/>
    <xf numFmtId="164" fontId="4" fillId="2" borderId="2" xfId="3" applyFill="1"/>
    <xf numFmtId="164" fontId="4" fillId="2" borderId="3" xfId="4" applyFill="1"/>
    <xf numFmtId="164" fontId="4" fillId="2" borderId="3" xfId="4"/>
    <xf numFmtId="0" fontId="3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4" fillId="2" borderId="2" xfId="6" applyNumberFormat="1" applyFont="1" applyFill="1" applyBorder="1"/>
    <xf numFmtId="165" fontId="4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6" fontId="4" fillId="2" borderId="0" xfId="5" applyNumberFormat="1" applyFont="1" applyFill="1" applyBorder="1"/>
    <xf numFmtId="15" fontId="3" fillId="2" borderId="1" xfId="0" applyNumberFormat="1" applyFont="1" applyFill="1" applyBorder="1"/>
    <xf numFmtId="166" fontId="4" fillId="2" borderId="3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5" fontId="3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67" fontId="4" fillId="2" borderId="2" xfId="0" applyNumberFormat="1" applyFont="1" applyFill="1" applyBorder="1"/>
    <xf numFmtId="15" fontId="3" fillId="2" borderId="1" xfId="0" applyNumberFormat="1" applyFont="1" applyFill="1" applyBorder="1"/>
    <xf numFmtId="164" fontId="1" fillId="2" borderId="0" xfId="2"/>
    <xf numFmtId="15" fontId="3" fillId="2" borderId="1" xfId="1" applyNumberFormat="1" applyFill="1">
      <alignment horizontal="right"/>
    </xf>
    <xf numFmtId="164" fontId="6" fillId="3" borderId="0" xfId="2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 applyBorder="1"/>
    <xf numFmtId="0" fontId="3" fillId="2" borderId="0" xfId="0" applyFont="1" applyFill="1"/>
    <xf numFmtId="0" fontId="1" fillId="6" borderId="4" xfId="0" applyFont="1" applyFill="1" applyBorder="1"/>
    <xf numFmtId="0" fontId="8" fillId="2" borderId="0" xfId="0" applyFont="1" applyFill="1"/>
    <xf numFmtId="0" fontId="4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9" fontId="1" fillId="5" borderId="0" xfId="6" applyFont="1" applyFill="1"/>
    <xf numFmtId="9" fontId="9" fillId="5" borderId="0" xfId="6" applyFont="1" applyFill="1"/>
    <xf numFmtId="9" fontId="9" fillId="5" borderId="0" xfId="6" applyFont="1" applyFill="1" applyBorder="1"/>
    <xf numFmtId="0" fontId="9" fillId="5" borderId="0" xfId="0" applyFont="1" applyFill="1"/>
    <xf numFmtId="0" fontId="10" fillId="5" borderId="0" xfId="0" applyFont="1" applyFill="1"/>
    <xf numFmtId="0" fontId="9" fillId="5" borderId="0" xfId="0" applyFont="1" applyFill="1" applyBorder="1"/>
    <xf numFmtId="0" fontId="10" fillId="5" borderId="0" xfId="0" applyFont="1" applyFill="1" applyBorder="1"/>
    <xf numFmtId="165" fontId="9" fillId="5" borderId="0" xfId="6" applyNumberFormat="1" applyFont="1" applyFill="1"/>
    <xf numFmtId="164" fontId="6" fillId="5" borderId="0" xfId="2" applyFont="1" applyFill="1"/>
    <xf numFmtId="165" fontId="6" fillId="5" borderId="0" xfId="6" applyNumberFormat="1" applyFont="1" applyFill="1"/>
    <xf numFmtId="9" fontId="11" fillId="5" borderId="0" xfId="6" applyFont="1" applyFill="1"/>
    <xf numFmtId="165" fontId="1" fillId="5" borderId="0" xfId="6" applyNumberFormat="1" applyFont="1" applyFill="1"/>
    <xf numFmtId="9" fontId="1" fillId="2" borderId="0" xfId="0" applyNumberFormat="1" applyFont="1" applyFill="1"/>
    <xf numFmtId="164" fontId="1" fillId="2" borderId="0" xfId="0" applyNumberFormat="1" applyFont="1" applyFill="1"/>
    <xf numFmtId="0" fontId="12" fillId="2" borderId="5" xfId="0" applyFont="1" applyFill="1" applyBorder="1"/>
    <xf numFmtId="168" fontId="1" fillId="2" borderId="0" xfId="0" applyNumberFormat="1" applyFont="1" applyFill="1"/>
    <xf numFmtId="0" fontId="3" fillId="2" borderId="1" xfId="1" applyNumberFormat="1" applyFill="1">
      <alignment horizontal="right"/>
    </xf>
    <xf numFmtId="0" fontId="1" fillId="0" borderId="0" xfId="0" applyFont="1" applyFill="1"/>
    <xf numFmtId="164" fontId="1" fillId="2" borderId="6" xfId="2" applyBorder="1"/>
    <xf numFmtId="0" fontId="1" fillId="2" borderId="6" xfId="0" applyFont="1" applyFill="1" applyBorder="1"/>
    <xf numFmtId="164" fontId="4" fillId="2" borderId="2" xfId="3"/>
    <xf numFmtId="168" fontId="1" fillId="0" borderId="0" xfId="0" applyNumberFormat="1" applyFont="1" applyFill="1"/>
    <xf numFmtId="167" fontId="1" fillId="0" borderId="0" xfId="0" applyNumberFormat="1" applyFont="1" applyFill="1"/>
    <xf numFmtId="168" fontId="1" fillId="0" borderId="6" xfId="0" applyNumberFormat="1" applyFont="1" applyFill="1" applyBorder="1"/>
    <xf numFmtId="167" fontId="1" fillId="2" borderId="6" xfId="0" applyNumberFormat="1" applyFont="1" applyFill="1" applyBorder="1"/>
    <xf numFmtId="0" fontId="7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4" t="s">
        <v>1</v>
      </c>
    </row>
    <row r="4" spans="2:4" x14ac:dyDescent="0.25">
      <c r="B4" s="3" t="s">
        <v>13</v>
      </c>
      <c r="C4" s="1" t="s">
        <v>2</v>
      </c>
      <c r="D4" s="4">
        <v>72</v>
      </c>
    </row>
    <row r="5" spans="2:4" x14ac:dyDescent="0.25">
      <c r="B5" s="3" t="s">
        <v>13</v>
      </c>
      <c r="C5" s="1" t="s">
        <v>7</v>
      </c>
      <c r="D5" s="4">
        <v>47</v>
      </c>
    </row>
    <row r="6" spans="2:4" x14ac:dyDescent="0.25">
      <c r="B6" s="3" t="s">
        <v>13</v>
      </c>
      <c r="C6" s="1" t="s">
        <v>4</v>
      </c>
      <c r="D6" s="4">
        <v>37</v>
      </c>
    </row>
    <row r="7" spans="2:4" x14ac:dyDescent="0.25">
      <c r="B7" s="3" t="s">
        <v>13</v>
      </c>
      <c r="C7" s="1" t="s">
        <v>9</v>
      </c>
      <c r="D7" s="4">
        <v>20</v>
      </c>
    </row>
    <row r="8" spans="2:4" x14ac:dyDescent="0.25">
      <c r="B8" s="3" t="s">
        <v>13</v>
      </c>
      <c r="C8" s="1" t="s">
        <v>3</v>
      </c>
      <c r="D8" s="4">
        <v>36</v>
      </c>
    </row>
    <row r="9" spans="2:4" x14ac:dyDescent="0.25">
      <c r="B9" s="3" t="s">
        <v>13</v>
      </c>
      <c r="C9" s="1" t="s">
        <v>10</v>
      </c>
      <c r="D9" s="4">
        <v>17</v>
      </c>
    </row>
    <row r="10" spans="2:4" x14ac:dyDescent="0.25">
      <c r="B10" s="3" t="s">
        <v>13</v>
      </c>
      <c r="C10" s="1" t="s">
        <v>6</v>
      </c>
      <c r="D10" s="4">
        <v>57</v>
      </c>
    </row>
    <row r="11" spans="2:4" x14ac:dyDescent="0.25">
      <c r="B11" s="3" t="s">
        <v>13</v>
      </c>
      <c r="C11" s="1" t="s">
        <v>11</v>
      </c>
      <c r="D11" s="4">
        <v>32</v>
      </c>
    </row>
    <row r="12" spans="2:4" x14ac:dyDescent="0.25">
      <c r="B12" s="3" t="s">
        <v>13</v>
      </c>
      <c r="C12" s="1" t="s">
        <v>8</v>
      </c>
      <c r="D12" s="4">
        <v>95.399999999999991</v>
      </c>
    </row>
    <row r="13" spans="2:4" x14ac:dyDescent="0.25">
      <c r="B13" s="3" t="s">
        <v>13</v>
      </c>
      <c r="C13" s="1" t="s">
        <v>12</v>
      </c>
      <c r="D13" s="4">
        <v>2</v>
      </c>
    </row>
    <row r="14" spans="2:4" x14ac:dyDescent="0.25">
      <c r="B14" s="3" t="s">
        <v>13</v>
      </c>
      <c r="C14" s="1" t="s">
        <v>49</v>
      </c>
      <c r="D14" s="4">
        <v>5</v>
      </c>
    </row>
    <row r="15" spans="2:4" x14ac:dyDescent="0.25">
      <c r="B15" s="3" t="s">
        <v>13</v>
      </c>
      <c r="C15" s="1" t="s">
        <v>50</v>
      </c>
      <c r="D15" s="5">
        <v>17.29</v>
      </c>
    </row>
    <row r="16" spans="2:4" x14ac:dyDescent="0.25">
      <c r="B16" s="3" t="s">
        <v>14</v>
      </c>
      <c r="C16" s="1" t="s">
        <v>2</v>
      </c>
      <c r="D16" s="4">
        <v>75</v>
      </c>
    </row>
    <row r="17" spans="2:4" x14ac:dyDescent="0.25">
      <c r="B17" s="3" t="s">
        <v>14</v>
      </c>
      <c r="C17" s="1" t="s">
        <v>7</v>
      </c>
      <c r="D17" s="4">
        <v>55</v>
      </c>
    </row>
    <row r="18" spans="2:4" x14ac:dyDescent="0.25">
      <c r="B18" s="3" t="s">
        <v>14</v>
      </c>
      <c r="C18" s="1" t="s">
        <v>4</v>
      </c>
      <c r="D18" s="4">
        <v>26</v>
      </c>
    </row>
    <row r="19" spans="2:4" x14ac:dyDescent="0.25">
      <c r="B19" s="3" t="s">
        <v>14</v>
      </c>
      <c r="C19" s="1" t="s">
        <v>9</v>
      </c>
      <c r="D19" s="4">
        <v>18</v>
      </c>
    </row>
    <row r="20" spans="2:4" x14ac:dyDescent="0.25">
      <c r="B20" s="3" t="s">
        <v>14</v>
      </c>
      <c r="C20" s="1" t="s">
        <v>3</v>
      </c>
      <c r="D20" s="4">
        <v>42</v>
      </c>
    </row>
    <row r="21" spans="2:4" x14ac:dyDescent="0.25">
      <c r="B21" s="3" t="s">
        <v>14</v>
      </c>
      <c r="C21" s="1" t="s">
        <v>10</v>
      </c>
      <c r="D21" s="4">
        <v>18</v>
      </c>
    </row>
    <row r="22" spans="2:4" x14ac:dyDescent="0.25">
      <c r="B22" s="3" t="s">
        <v>14</v>
      </c>
      <c r="C22" s="1" t="s">
        <v>6</v>
      </c>
      <c r="D22" s="4">
        <v>54</v>
      </c>
    </row>
    <row r="23" spans="2:4" x14ac:dyDescent="0.25">
      <c r="B23" s="3" t="s">
        <v>14</v>
      </c>
      <c r="C23" s="1" t="s">
        <v>11</v>
      </c>
      <c r="D23" s="4">
        <v>33</v>
      </c>
    </row>
    <row r="24" spans="2:4" x14ac:dyDescent="0.25">
      <c r="B24" s="3" t="s">
        <v>14</v>
      </c>
      <c r="C24" s="1" t="s">
        <v>8</v>
      </c>
      <c r="D24" s="4">
        <v>96.3</v>
      </c>
    </row>
    <row r="25" spans="2:4" x14ac:dyDescent="0.25">
      <c r="B25" s="3" t="s">
        <v>14</v>
      </c>
      <c r="C25" s="1" t="s">
        <v>12</v>
      </c>
      <c r="D25" s="4">
        <v>2</v>
      </c>
    </row>
    <row r="26" spans="2:4" x14ac:dyDescent="0.25">
      <c r="B26" s="3" t="s">
        <v>14</v>
      </c>
      <c r="C26" s="1" t="s">
        <v>49</v>
      </c>
      <c r="D26" s="4">
        <v>5</v>
      </c>
    </row>
    <row r="27" spans="2:4" x14ac:dyDescent="0.25">
      <c r="B27" s="3" t="s">
        <v>14</v>
      </c>
      <c r="C27" s="1" t="s">
        <v>50</v>
      </c>
      <c r="D27" s="5">
        <v>17</v>
      </c>
    </row>
    <row r="28" spans="2:4" x14ac:dyDescent="0.25">
      <c r="B28" s="3" t="s">
        <v>15</v>
      </c>
      <c r="C28" s="1" t="s">
        <v>2</v>
      </c>
      <c r="D28" s="4">
        <v>69</v>
      </c>
    </row>
    <row r="29" spans="2:4" x14ac:dyDescent="0.25">
      <c r="B29" s="3" t="s">
        <v>15</v>
      </c>
      <c r="C29" s="1" t="s">
        <v>7</v>
      </c>
      <c r="D29" s="4">
        <v>58</v>
      </c>
    </row>
    <row r="30" spans="2:4" x14ac:dyDescent="0.25">
      <c r="B30" s="3" t="s">
        <v>15</v>
      </c>
      <c r="C30" s="1" t="s">
        <v>4</v>
      </c>
      <c r="D30" s="4">
        <v>32</v>
      </c>
    </row>
    <row r="31" spans="2:4" x14ac:dyDescent="0.25">
      <c r="B31" s="3" t="s">
        <v>15</v>
      </c>
      <c r="C31" s="1" t="s">
        <v>9</v>
      </c>
      <c r="D31" s="4">
        <v>12</v>
      </c>
    </row>
    <row r="32" spans="2:4" x14ac:dyDescent="0.25">
      <c r="B32" s="3" t="s">
        <v>15</v>
      </c>
      <c r="C32" s="1" t="s">
        <v>3</v>
      </c>
      <c r="D32" s="4">
        <v>41</v>
      </c>
    </row>
    <row r="33" spans="2:4" x14ac:dyDescent="0.25">
      <c r="B33" s="3" t="s">
        <v>15</v>
      </c>
      <c r="C33" s="1" t="s">
        <v>10</v>
      </c>
      <c r="D33" s="4">
        <v>11</v>
      </c>
    </row>
    <row r="34" spans="2:4" x14ac:dyDescent="0.25">
      <c r="B34" s="3" t="s">
        <v>15</v>
      </c>
      <c r="C34" s="1" t="s">
        <v>6</v>
      </c>
      <c r="D34" s="4">
        <v>64</v>
      </c>
    </row>
    <row r="35" spans="2:4" x14ac:dyDescent="0.25">
      <c r="B35" s="3" t="s">
        <v>15</v>
      </c>
      <c r="C35" s="1" t="s">
        <v>11</v>
      </c>
      <c r="D35" s="4">
        <v>35</v>
      </c>
    </row>
    <row r="36" spans="2:4" x14ac:dyDescent="0.25">
      <c r="B36" s="3" t="s">
        <v>15</v>
      </c>
      <c r="C36" s="1" t="s">
        <v>8</v>
      </c>
      <c r="D36" s="4">
        <v>96.6</v>
      </c>
    </row>
    <row r="37" spans="2:4" x14ac:dyDescent="0.25">
      <c r="B37" s="3" t="s">
        <v>15</v>
      </c>
      <c r="C37" s="1" t="s">
        <v>12</v>
      </c>
      <c r="D37" s="4">
        <v>3</v>
      </c>
    </row>
    <row r="38" spans="2:4" x14ac:dyDescent="0.25">
      <c r="B38" s="3" t="s">
        <v>15</v>
      </c>
      <c r="C38" s="1" t="s">
        <v>49</v>
      </c>
      <c r="D38" s="4">
        <v>5</v>
      </c>
    </row>
    <row r="39" spans="2:4" x14ac:dyDescent="0.25">
      <c r="B39" s="3" t="s">
        <v>15</v>
      </c>
      <c r="C39" s="1" t="s">
        <v>50</v>
      </c>
      <c r="D39" s="5">
        <v>17.850000000000001</v>
      </c>
    </row>
    <row r="40" spans="2:4" x14ac:dyDescent="0.25">
      <c r="B40" s="3" t="s">
        <v>16</v>
      </c>
      <c r="C40" s="1" t="s">
        <v>2</v>
      </c>
      <c r="D40" s="4">
        <v>68</v>
      </c>
    </row>
    <row r="41" spans="2:4" x14ac:dyDescent="0.25">
      <c r="B41" s="3" t="s">
        <v>16</v>
      </c>
      <c r="C41" s="1" t="s">
        <v>7</v>
      </c>
      <c r="D41" s="4">
        <v>50</v>
      </c>
    </row>
    <row r="42" spans="2:4" x14ac:dyDescent="0.25">
      <c r="B42" s="3" t="s">
        <v>16</v>
      </c>
      <c r="C42" s="1" t="s">
        <v>4</v>
      </c>
      <c r="D42" s="4">
        <v>29</v>
      </c>
    </row>
    <row r="43" spans="2:4" x14ac:dyDescent="0.25">
      <c r="B43" s="3" t="s">
        <v>16</v>
      </c>
      <c r="C43" s="1" t="s">
        <v>9</v>
      </c>
      <c r="D43" s="4">
        <v>19</v>
      </c>
    </row>
    <row r="44" spans="2:4" x14ac:dyDescent="0.25">
      <c r="B44" s="3" t="s">
        <v>16</v>
      </c>
      <c r="C44" s="1" t="s">
        <v>3</v>
      </c>
      <c r="D44" s="4">
        <v>38</v>
      </c>
    </row>
    <row r="45" spans="2:4" x14ac:dyDescent="0.25">
      <c r="B45" s="3" t="s">
        <v>16</v>
      </c>
      <c r="C45" s="1" t="s">
        <v>10</v>
      </c>
      <c r="D45" s="4">
        <v>15</v>
      </c>
    </row>
    <row r="46" spans="2:4" x14ac:dyDescent="0.25">
      <c r="B46" s="3" t="s">
        <v>16</v>
      </c>
      <c r="C46" s="1" t="s">
        <v>6</v>
      </c>
      <c r="D46" s="4">
        <v>60</v>
      </c>
    </row>
    <row r="47" spans="2:4" x14ac:dyDescent="0.25">
      <c r="B47" s="3" t="s">
        <v>16</v>
      </c>
      <c r="C47" s="1" t="s">
        <v>11</v>
      </c>
      <c r="D47" s="4">
        <v>32</v>
      </c>
    </row>
    <row r="48" spans="2:4" x14ac:dyDescent="0.25">
      <c r="B48" s="3" t="s">
        <v>16</v>
      </c>
      <c r="C48" s="1" t="s">
        <v>8</v>
      </c>
      <c r="D48" s="4">
        <v>99.52</v>
      </c>
    </row>
    <row r="49" spans="2:4" x14ac:dyDescent="0.25">
      <c r="B49" s="3" t="s">
        <v>16</v>
      </c>
      <c r="C49" s="1" t="s">
        <v>12</v>
      </c>
      <c r="D49" s="4">
        <v>2</v>
      </c>
    </row>
    <row r="50" spans="2:4" x14ac:dyDescent="0.25">
      <c r="B50" s="3" t="s">
        <v>16</v>
      </c>
      <c r="C50" s="1" t="s">
        <v>49</v>
      </c>
      <c r="D50" s="4">
        <v>5</v>
      </c>
    </row>
    <row r="51" spans="2:4" x14ac:dyDescent="0.25">
      <c r="B51" s="3" t="s">
        <v>16</v>
      </c>
      <c r="C51" s="1" t="s">
        <v>50</v>
      </c>
      <c r="D51" s="5">
        <v>16.89</v>
      </c>
    </row>
    <row r="52" spans="2:4" x14ac:dyDescent="0.25">
      <c r="B52" s="3" t="s">
        <v>17</v>
      </c>
      <c r="C52" s="1" t="s">
        <v>2</v>
      </c>
      <c r="D52" s="4">
        <v>68</v>
      </c>
    </row>
    <row r="53" spans="2:4" x14ac:dyDescent="0.25">
      <c r="B53" s="3" t="s">
        <v>17</v>
      </c>
      <c r="C53" s="1" t="s">
        <v>7</v>
      </c>
      <c r="D53" s="4">
        <v>54</v>
      </c>
    </row>
    <row r="54" spans="2:4" x14ac:dyDescent="0.25">
      <c r="B54" s="3" t="s">
        <v>17</v>
      </c>
      <c r="C54" s="1" t="s">
        <v>4</v>
      </c>
      <c r="D54" s="4">
        <v>32</v>
      </c>
    </row>
    <row r="55" spans="2:4" x14ac:dyDescent="0.25">
      <c r="B55" s="3" t="s">
        <v>17</v>
      </c>
      <c r="C55" s="1" t="s">
        <v>9</v>
      </c>
      <c r="D55" s="4">
        <v>19</v>
      </c>
    </row>
    <row r="56" spans="2:4" x14ac:dyDescent="0.25">
      <c r="B56" s="3" t="s">
        <v>17</v>
      </c>
      <c r="C56" s="1" t="s">
        <v>3</v>
      </c>
      <c r="D56" s="4">
        <v>50</v>
      </c>
    </row>
    <row r="57" spans="2:4" x14ac:dyDescent="0.25">
      <c r="B57" s="3" t="s">
        <v>17</v>
      </c>
      <c r="C57" s="1" t="s">
        <v>10</v>
      </c>
      <c r="D57" s="4">
        <v>14</v>
      </c>
    </row>
    <row r="58" spans="2:4" x14ac:dyDescent="0.25">
      <c r="B58" s="3" t="s">
        <v>17</v>
      </c>
      <c r="C58" s="1" t="s">
        <v>6</v>
      </c>
      <c r="D58" s="4">
        <v>64</v>
      </c>
    </row>
    <row r="59" spans="2:4" x14ac:dyDescent="0.25">
      <c r="B59" s="3" t="s">
        <v>17</v>
      </c>
      <c r="C59" s="1" t="s">
        <v>11</v>
      </c>
      <c r="D59" s="4">
        <v>30</v>
      </c>
    </row>
    <row r="60" spans="2:4" x14ac:dyDescent="0.25">
      <c r="B60" s="3" t="s">
        <v>17</v>
      </c>
      <c r="C60" s="1" t="s">
        <v>8</v>
      </c>
      <c r="D60" s="4">
        <v>105.92</v>
      </c>
    </row>
    <row r="61" spans="2:4" x14ac:dyDescent="0.25">
      <c r="B61" s="3" t="s">
        <v>17</v>
      </c>
      <c r="C61" s="1" t="s">
        <v>12</v>
      </c>
      <c r="D61" s="4">
        <v>3</v>
      </c>
    </row>
    <row r="62" spans="2:4" x14ac:dyDescent="0.25">
      <c r="B62" s="3" t="s">
        <v>17</v>
      </c>
      <c r="C62" s="1" t="s">
        <v>49</v>
      </c>
      <c r="D62" s="4">
        <v>5</v>
      </c>
    </row>
    <row r="63" spans="2:4" x14ac:dyDescent="0.25">
      <c r="B63" s="3" t="s">
        <v>17</v>
      </c>
      <c r="C63" s="1" t="s">
        <v>50</v>
      </c>
      <c r="D63" s="5">
        <v>18.579999999999998</v>
      </c>
    </row>
    <row r="64" spans="2:4" x14ac:dyDescent="0.25">
      <c r="B64" s="3" t="s">
        <v>18</v>
      </c>
      <c r="C64" s="1" t="s">
        <v>2</v>
      </c>
      <c r="D64" s="4">
        <v>56</v>
      </c>
    </row>
    <row r="65" spans="2:4" x14ac:dyDescent="0.25">
      <c r="B65" s="3" t="s">
        <v>18</v>
      </c>
      <c r="C65" s="1" t="s">
        <v>7</v>
      </c>
      <c r="D65" s="4">
        <v>49</v>
      </c>
    </row>
    <row r="66" spans="2:4" x14ac:dyDescent="0.25">
      <c r="B66" s="3" t="s">
        <v>18</v>
      </c>
      <c r="C66" s="1" t="s">
        <v>4</v>
      </c>
      <c r="D66" s="4">
        <v>31</v>
      </c>
    </row>
    <row r="67" spans="2:4" x14ac:dyDescent="0.25">
      <c r="B67" s="3" t="s">
        <v>18</v>
      </c>
      <c r="C67" s="1" t="s">
        <v>9</v>
      </c>
      <c r="D67" s="4">
        <v>14</v>
      </c>
    </row>
    <row r="68" spans="2:4" x14ac:dyDescent="0.25">
      <c r="B68" s="3" t="s">
        <v>18</v>
      </c>
      <c r="C68" s="1" t="s">
        <v>3</v>
      </c>
      <c r="D68" s="4">
        <v>36</v>
      </c>
    </row>
    <row r="69" spans="2:4" x14ac:dyDescent="0.25">
      <c r="B69" s="3" t="s">
        <v>18</v>
      </c>
      <c r="C69" s="1" t="s">
        <v>10</v>
      </c>
      <c r="D69" s="4">
        <v>15</v>
      </c>
    </row>
    <row r="70" spans="2:4" x14ac:dyDescent="0.25">
      <c r="B70" s="3" t="s">
        <v>18</v>
      </c>
      <c r="C70" s="1" t="s">
        <v>6</v>
      </c>
      <c r="D70" s="4">
        <v>57</v>
      </c>
    </row>
    <row r="71" spans="2:4" x14ac:dyDescent="0.25">
      <c r="B71" s="3" t="s">
        <v>18</v>
      </c>
      <c r="C71" s="1" t="s">
        <v>11</v>
      </c>
      <c r="D71" s="4">
        <v>33</v>
      </c>
    </row>
    <row r="72" spans="2:4" x14ac:dyDescent="0.25">
      <c r="B72" s="3" t="s">
        <v>18</v>
      </c>
      <c r="C72" s="1" t="s">
        <v>8</v>
      </c>
      <c r="D72" s="4">
        <v>93.12</v>
      </c>
    </row>
    <row r="73" spans="2:4" x14ac:dyDescent="0.25">
      <c r="B73" s="3" t="s">
        <v>18</v>
      </c>
      <c r="C73" s="1" t="s">
        <v>12</v>
      </c>
      <c r="D73" s="4">
        <v>3</v>
      </c>
    </row>
    <row r="74" spans="2:4" x14ac:dyDescent="0.25">
      <c r="B74" s="3" t="s">
        <v>18</v>
      </c>
      <c r="C74" s="1" t="s">
        <v>49</v>
      </c>
      <c r="D74" s="4">
        <v>4</v>
      </c>
    </row>
    <row r="75" spans="2:4" x14ac:dyDescent="0.25">
      <c r="B75" s="3" t="s">
        <v>18</v>
      </c>
      <c r="C75" s="1" t="s">
        <v>50</v>
      </c>
      <c r="D75" s="5">
        <v>15.59</v>
      </c>
    </row>
    <row r="76" spans="2:4" x14ac:dyDescent="0.25">
      <c r="B76" s="3" t="s">
        <v>19</v>
      </c>
      <c r="C76" s="1" t="s">
        <v>2</v>
      </c>
      <c r="D76" s="4">
        <v>66</v>
      </c>
    </row>
    <row r="77" spans="2:4" x14ac:dyDescent="0.25">
      <c r="B77" s="3" t="s">
        <v>19</v>
      </c>
      <c r="C77" s="1" t="s">
        <v>7</v>
      </c>
      <c r="D77" s="4">
        <v>55</v>
      </c>
    </row>
    <row r="78" spans="2:4" x14ac:dyDescent="0.25">
      <c r="B78" s="3" t="s">
        <v>19</v>
      </c>
      <c r="C78" s="1" t="s">
        <v>4</v>
      </c>
      <c r="D78" s="4">
        <v>38</v>
      </c>
    </row>
    <row r="79" spans="2:4" x14ac:dyDescent="0.25">
      <c r="B79" s="3" t="s">
        <v>19</v>
      </c>
      <c r="C79" s="1" t="s">
        <v>9</v>
      </c>
      <c r="D79" s="4">
        <v>17</v>
      </c>
    </row>
    <row r="80" spans="2:4" x14ac:dyDescent="0.25">
      <c r="B80" s="3" t="s">
        <v>19</v>
      </c>
      <c r="C80" s="1" t="s">
        <v>3</v>
      </c>
      <c r="D80" s="4">
        <v>43</v>
      </c>
    </row>
    <row r="81" spans="2:4" x14ac:dyDescent="0.25">
      <c r="B81" s="3" t="s">
        <v>19</v>
      </c>
      <c r="C81" s="1" t="s">
        <v>10</v>
      </c>
      <c r="D81" s="4">
        <v>17</v>
      </c>
    </row>
    <row r="82" spans="2:4" x14ac:dyDescent="0.25">
      <c r="B82" s="3" t="s">
        <v>19</v>
      </c>
      <c r="C82" s="1" t="s">
        <v>6</v>
      </c>
      <c r="D82" s="4">
        <v>68</v>
      </c>
    </row>
    <row r="83" spans="2:4" x14ac:dyDescent="0.25">
      <c r="B83" s="3" t="s">
        <v>19</v>
      </c>
      <c r="C83" s="1" t="s">
        <v>11</v>
      </c>
      <c r="D83" s="4">
        <v>33</v>
      </c>
    </row>
    <row r="84" spans="2:4" x14ac:dyDescent="0.25">
      <c r="B84" s="3" t="s">
        <v>19</v>
      </c>
      <c r="C84" s="1" t="s">
        <v>8</v>
      </c>
      <c r="D84" s="4">
        <v>114.58000000000001</v>
      </c>
    </row>
    <row r="85" spans="2:4" x14ac:dyDescent="0.25">
      <c r="B85" s="3" t="s">
        <v>19</v>
      </c>
      <c r="C85" s="1" t="s">
        <v>12</v>
      </c>
      <c r="D85" s="4">
        <v>3</v>
      </c>
    </row>
    <row r="86" spans="2:4" x14ac:dyDescent="0.25">
      <c r="B86" s="3" t="s">
        <v>19</v>
      </c>
      <c r="C86" s="1" t="s">
        <v>49</v>
      </c>
      <c r="D86" s="4">
        <v>4</v>
      </c>
    </row>
    <row r="87" spans="2:4" x14ac:dyDescent="0.25">
      <c r="B87" s="3" t="s">
        <v>19</v>
      </c>
      <c r="C87" s="1" t="s">
        <v>50</v>
      </c>
      <c r="D87" s="5">
        <v>18.61</v>
      </c>
    </row>
    <row r="88" spans="2:4" x14ac:dyDescent="0.25">
      <c r="B88" s="3" t="s">
        <v>20</v>
      </c>
      <c r="C88" s="1" t="s">
        <v>2</v>
      </c>
      <c r="D88" s="4">
        <v>57</v>
      </c>
    </row>
    <row r="89" spans="2:4" x14ac:dyDescent="0.25">
      <c r="B89" s="3" t="s">
        <v>20</v>
      </c>
      <c r="C89" s="1" t="s">
        <v>7</v>
      </c>
      <c r="D89" s="4">
        <v>52</v>
      </c>
    </row>
    <row r="90" spans="2:4" x14ac:dyDescent="0.25">
      <c r="B90" s="3" t="s">
        <v>20</v>
      </c>
      <c r="C90" s="1" t="s">
        <v>4</v>
      </c>
      <c r="D90" s="4">
        <v>35</v>
      </c>
    </row>
    <row r="91" spans="2:4" x14ac:dyDescent="0.25">
      <c r="B91" s="3" t="s">
        <v>20</v>
      </c>
      <c r="C91" s="1" t="s">
        <v>9</v>
      </c>
      <c r="D91" s="4">
        <v>19</v>
      </c>
    </row>
    <row r="92" spans="2:4" x14ac:dyDescent="0.25">
      <c r="B92" s="3" t="s">
        <v>20</v>
      </c>
      <c r="C92" s="1" t="s">
        <v>3</v>
      </c>
      <c r="D92" s="4">
        <v>38</v>
      </c>
    </row>
    <row r="93" spans="2:4" x14ac:dyDescent="0.25">
      <c r="B93" s="3" t="s">
        <v>20</v>
      </c>
      <c r="C93" s="1" t="s">
        <v>10</v>
      </c>
      <c r="D93" s="4">
        <v>16</v>
      </c>
    </row>
    <row r="94" spans="2:4" x14ac:dyDescent="0.25">
      <c r="B94" s="3" t="s">
        <v>20</v>
      </c>
      <c r="C94" s="1" t="s">
        <v>6</v>
      </c>
      <c r="D94" s="4">
        <v>57</v>
      </c>
    </row>
    <row r="95" spans="2:4" x14ac:dyDescent="0.25">
      <c r="B95" s="3" t="s">
        <v>20</v>
      </c>
      <c r="C95" s="1" t="s">
        <v>11</v>
      </c>
      <c r="D95" s="4">
        <v>33</v>
      </c>
    </row>
    <row r="96" spans="2:4" x14ac:dyDescent="0.25">
      <c r="B96" s="3" t="s">
        <v>20</v>
      </c>
      <c r="C96" s="1" t="s">
        <v>8</v>
      </c>
      <c r="D96" s="4">
        <v>104.38000000000001</v>
      </c>
    </row>
    <row r="97" spans="2:4" x14ac:dyDescent="0.25">
      <c r="B97" s="3" t="s">
        <v>20</v>
      </c>
      <c r="C97" s="1" t="s">
        <v>12</v>
      </c>
      <c r="D97" s="4">
        <v>3</v>
      </c>
    </row>
    <row r="98" spans="2:4" x14ac:dyDescent="0.25">
      <c r="B98" s="3" t="s">
        <v>20</v>
      </c>
      <c r="C98" s="1" t="s">
        <v>49</v>
      </c>
      <c r="D98" s="4">
        <v>5</v>
      </c>
    </row>
    <row r="99" spans="2:4" x14ac:dyDescent="0.25">
      <c r="B99" s="3" t="s">
        <v>20</v>
      </c>
      <c r="C99" s="1" t="s">
        <v>50</v>
      </c>
      <c r="D99" s="5">
        <v>16.13</v>
      </c>
    </row>
    <row r="100" spans="2:4" x14ac:dyDescent="0.25">
      <c r="B100" s="3" t="s">
        <v>21</v>
      </c>
      <c r="C100" s="1" t="s">
        <v>2</v>
      </c>
      <c r="D100" s="4">
        <v>60</v>
      </c>
    </row>
    <row r="101" spans="2:4" x14ac:dyDescent="0.25">
      <c r="B101" s="3" t="s">
        <v>21</v>
      </c>
      <c r="C101" s="1" t="s">
        <v>7</v>
      </c>
      <c r="D101" s="4">
        <v>57</v>
      </c>
    </row>
    <row r="102" spans="2:4" x14ac:dyDescent="0.25">
      <c r="B102" s="3" t="s">
        <v>21</v>
      </c>
      <c r="C102" s="1" t="s">
        <v>4</v>
      </c>
      <c r="D102" s="4">
        <v>28</v>
      </c>
    </row>
    <row r="103" spans="2:4" x14ac:dyDescent="0.25">
      <c r="B103" s="3" t="s">
        <v>21</v>
      </c>
      <c r="C103" s="1" t="s">
        <v>9</v>
      </c>
      <c r="D103" s="4">
        <v>11</v>
      </c>
    </row>
    <row r="104" spans="2:4" x14ac:dyDescent="0.25">
      <c r="B104" s="3" t="s">
        <v>21</v>
      </c>
      <c r="C104" s="1" t="s">
        <v>3</v>
      </c>
      <c r="D104" s="4">
        <v>44</v>
      </c>
    </row>
    <row r="105" spans="2:4" x14ac:dyDescent="0.25">
      <c r="B105" s="3" t="s">
        <v>21</v>
      </c>
      <c r="C105" s="1" t="s">
        <v>10</v>
      </c>
      <c r="D105" s="4">
        <v>12</v>
      </c>
    </row>
    <row r="106" spans="2:4" x14ac:dyDescent="0.25">
      <c r="B106" s="3" t="s">
        <v>21</v>
      </c>
      <c r="C106" s="1" t="s">
        <v>6</v>
      </c>
      <c r="D106" s="4">
        <v>67</v>
      </c>
    </row>
    <row r="107" spans="2:4" x14ac:dyDescent="0.25">
      <c r="B107" s="3" t="s">
        <v>21</v>
      </c>
      <c r="C107" s="1" t="s">
        <v>11</v>
      </c>
      <c r="D107" s="4">
        <v>31</v>
      </c>
    </row>
    <row r="108" spans="2:4" x14ac:dyDescent="0.25">
      <c r="B108" s="3" t="s">
        <v>21</v>
      </c>
      <c r="C108" s="1" t="s">
        <v>8</v>
      </c>
      <c r="D108" s="4">
        <v>108.5</v>
      </c>
    </row>
    <row r="109" spans="2:4" x14ac:dyDescent="0.25">
      <c r="B109" s="3" t="s">
        <v>21</v>
      </c>
      <c r="C109" s="1" t="s">
        <v>12</v>
      </c>
      <c r="D109" s="4">
        <v>2</v>
      </c>
    </row>
    <row r="110" spans="2:4" x14ac:dyDescent="0.25">
      <c r="B110" s="3" t="s">
        <v>21</v>
      </c>
      <c r="C110" s="1" t="s">
        <v>49</v>
      </c>
      <c r="D110" s="4">
        <v>4</v>
      </c>
    </row>
    <row r="111" spans="2:4" x14ac:dyDescent="0.25">
      <c r="B111" s="3" t="s">
        <v>21</v>
      </c>
      <c r="C111" s="1" t="s">
        <v>50</v>
      </c>
      <c r="D111" s="5">
        <v>17.419999999999998</v>
      </c>
    </row>
    <row r="112" spans="2:4" x14ac:dyDescent="0.25">
      <c r="B112" s="3" t="s">
        <v>22</v>
      </c>
      <c r="C112" s="1" t="s">
        <v>2</v>
      </c>
      <c r="D112" s="4">
        <v>59</v>
      </c>
    </row>
    <row r="113" spans="2:4" x14ac:dyDescent="0.25">
      <c r="B113" s="3" t="s">
        <v>22</v>
      </c>
      <c r="C113" s="1" t="s">
        <v>7</v>
      </c>
      <c r="D113" s="4">
        <v>57</v>
      </c>
    </row>
    <row r="114" spans="2:4" x14ac:dyDescent="0.25">
      <c r="B114" s="3" t="s">
        <v>22</v>
      </c>
      <c r="C114" s="1" t="s">
        <v>4</v>
      </c>
      <c r="D114" s="4">
        <v>40</v>
      </c>
    </row>
    <row r="115" spans="2:4" x14ac:dyDescent="0.25">
      <c r="B115" s="3" t="s">
        <v>22</v>
      </c>
      <c r="C115" s="1" t="s">
        <v>9</v>
      </c>
      <c r="D115" s="4">
        <v>11</v>
      </c>
    </row>
    <row r="116" spans="2:4" x14ac:dyDescent="0.25">
      <c r="B116" s="3" t="s">
        <v>22</v>
      </c>
      <c r="C116" s="1" t="s">
        <v>3</v>
      </c>
      <c r="D116" s="4">
        <v>35</v>
      </c>
    </row>
    <row r="117" spans="2:4" x14ac:dyDescent="0.25">
      <c r="B117" s="3" t="s">
        <v>22</v>
      </c>
      <c r="C117" s="1" t="s">
        <v>10</v>
      </c>
      <c r="D117" s="4">
        <v>15</v>
      </c>
    </row>
    <row r="118" spans="2:4" x14ac:dyDescent="0.25">
      <c r="B118" s="3" t="s">
        <v>22</v>
      </c>
      <c r="C118" s="1" t="s">
        <v>6</v>
      </c>
      <c r="D118" s="4">
        <v>61</v>
      </c>
    </row>
    <row r="119" spans="2:4" x14ac:dyDescent="0.25">
      <c r="B119" s="3" t="s">
        <v>22</v>
      </c>
      <c r="C119" s="1" t="s">
        <v>11</v>
      </c>
      <c r="D119" s="4">
        <v>35</v>
      </c>
    </row>
    <row r="120" spans="2:4" x14ac:dyDescent="0.25">
      <c r="B120" s="3" t="s">
        <v>22</v>
      </c>
      <c r="C120" s="1" t="s">
        <v>8</v>
      </c>
      <c r="D120" s="4">
        <v>97.03</v>
      </c>
    </row>
    <row r="121" spans="2:4" x14ac:dyDescent="0.25">
      <c r="B121" s="3" t="s">
        <v>22</v>
      </c>
      <c r="C121" s="1" t="s">
        <v>12</v>
      </c>
      <c r="D121" s="4">
        <v>3</v>
      </c>
    </row>
    <row r="122" spans="2:4" x14ac:dyDescent="0.25">
      <c r="B122" s="3" t="s">
        <v>22</v>
      </c>
      <c r="C122" s="1" t="s">
        <v>49</v>
      </c>
      <c r="D122" s="4">
        <v>4</v>
      </c>
    </row>
    <row r="123" spans="2:4" x14ac:dyDescent="0.25">
      <c r="B123" s="3" t="s">
        <v>22</v>
      </c>
      <c r="C123" s="1" t="s">
        <v>50</v>
      </c>
      <c r="D123" s="5">
        <v>16.77</v>
      </c>
    </row>
    <row r="124" spans="2:4" x14ac:dyDescent="0.25">
      <c r="B124" s="3" t="s">
        <v>23</v>
      </c>
      <c r="C124" s="1" t="s">
        <v>2</v>
      </c>
      <c r="D124" s="4">
        <v>69</v>
      </c>
    </row>
    <row r="125" spans="2:4" x14ac:dyDescent="0.25">
      <c r="B125" s="3" t="s">
        <v>23</v>
      </c>
      <c r="C125" s="1" t="s">
        <v>7</v>
      </c>
      <c r="D125" s="4">
        <v>45</v>
      </c>
    </row>
    <row r="126" spans="2:4" x14ac:dyDescent="0.25">
      <c r="B126" s="3" t="s">
        <v>23</v>
      </c>
      <c r="C126" s="1" t="s">
        <v>4</v>
      </c>
      <c r="D126" s="4">
        <v>25</v>
      </c>
    </row>
    <row r="127" spans="2:4" x14ac:dyDescent="0.25">
      <c r="B127" s="3" t="s">
        <v>23</v>
      </c>
      <c r="C127" s="1" t="s">
        <v>9</v>
      </c>
      <c r="D127" s="4">
        <v>17</v>
      </c>
    </row>
    <row r="128" spans="2:4" x14ac:dyDescent="0.25">
      <c r="B128" s="3" t="s">
        <v>23</v>
      </c>
      <c r="C128" s="1" t="s">
        <v>3</v>
      </c>
      <c r="D128" s="4">
        <v>45</v>
      </c>
    </row>
    <row r="129" spans="2:4" x14ac:dyDescent="0.25">
      <c r="B129" s="3" t="s">
        <v>23</v>
      </c>
      <c r="C129" s="1" t="s">
        <v>10</v>
      </c>
      <c r="D129" s="4">
        <v>10</v>
      </c>
    </row>
    <row r="130" spans="2:4" x14ac:dyDescent="0.25">
      <c r="B130" s="3" t="s">
        <v>23</v>
      </c>
      <c r="C130" s="1" t="s">
        <v>6</v>
      </c>
      <c r="D130" s="4">
        <v>63</v>
      </c>
    </row>
    <row r="131" spans="2:4" x14ac:dyDescent="0.25">
      <c r="B131" s="3" t="s">
        <v>23</v>
      </c>
      <c r="C131" s="1" t="s">
        <v>11</v>
      </c>
      <c r="D131" s="4">
        <v>31</v>
      </c>
    </row>
    <row r="132" spans="2:4" x14ac:dyDescent="0.25">
      <c r="B132" s="3" t="s">
        <v>23</v>
      </c>
      <c r="C132" s="1" t="s">
        <v>8</v>
      </c>
      <c r="D132" s="4">
        <v>97.600000000000009</v>
      </c>
    </row>
    <row r="133" spans="2:4" x14ac:dyDescent="0.25">
      <c r="B133" s="3" t="s">
        <v>23</v>
      </c>
      <c r="C133" s="1" t="s">
        <v>12</v>
      </c>
      <c r="D133" s="4">
        <v>2</v>
      </c>
    </row>
    <row r="134" spans="2:4" x14ac:dyDescent="0.25">
      <c r="B134" s="3" t="s">
        <v>23</v>
      </c>
      <c r="C134" s="1" t="s">
        <v>49</v>
      </c>
      <c r="D134" s="4">
        <v>5</v>
      </c>
    </row>
    <row r="135" spans="2:4" x14ac:dyDescent="0.25">
      <c r="B135" s="3" t="s">
        <v>23</v>
      </c>
      <c r="C135" s="1" t="s">
        <v>50</v>
      </c>
      <c r="D135" s="5">
        <v>17.62</v>
      </c>
    </row>
    <row r="136" spans="2:4" x14ac:dyDescent="0.25">
      <c r="B136" s="3" t="s">
        <v>24</v>
      </c>
      <c r="C136" s="1" t="s">
        <v>2</v>
      </c>
      <c r="D136" s="4">
        <v>74</v>
      </c>
    </row>
    <row r="137" spans="2:4" x14ac:dyDescent="0.25">
      <c r="B137" s="3" t="s">
        <v>24</v>
      </c>
      <c r="C137" s="1" t="s">
        <v>7</v>
      </c>
      <c r="D137" s="4">
        <v>55</v>
      </c>
    </row>
    <row r="138" spans="2:4" x14ac:dyDescent="0.25">
      <c r="B138" s="3" t="s">
        <v>24</v>
      </c>
      <c r="C138" s="1" t="s">
        <v>4</v>
      </c>
      <c r="D138" s="4">
        <v>31</v>
      </c>
    </row>
    <row r="139" spans="2:4" x14ac:dyDescent="0.25">
      <c r="B139" s="3" t="s">
        <v>24</v>
      </c>
      <c r="C139" s="1" t="s">
        <v>9</v>
      </c>
      <c r="D139" s="4">
        <v>19</v>
      </c>
    </row>
    <row r="140" spans="2:4" x14ac:dyDescent="0.25">
      <c r="B140" s="3" t="s">
        <v>24</v>
      </c>
      <c r="C140" s="1" t="s">
        <v>3</v>
      </c>
      <c r="D140" s="4">
        <v>42</v>
      </c>
    </row>
    <row r="141" spans="2:4" x14ac:dyDescent="0.25">
      <c r="B141" s="3" t="s">
        <v>24</v>
      </c>
      <c r="C141" s="1" t="s">
        <v>10</v>
      </c>
      <c r="D141" s="4">
        <v>19</v>
      </c>
    </row>
    <row r="142" spans="2:4" x14ac:dyDescent="0.25">
      <c r="B142" s="3" t="s">
        <v>24</v>
      </c>
      <c r="C142" s="1" t="s">
        <v>6</v>
      </c>
      <c r="D142" s="4">
        <v>59</v>
      </c>
    </row>
    <row r="143" spans="2:4" x14ac:dyDescent="0.25">
      <c r="B143" s="3" t="s">
        <v>24</v>
      </c>
      <c r="C143" s="1" t="s">
        <v>11</v>
      </c>
      <c r="D143" s="4">
        <v>34</v>
      </c>
    </row>
    <row r="144" spans="2:4" x14ac:dyDescent="0.25">
      <c r="B144" s="3" t="s">
        <v>24</v>
      </c>
      <c r="C144" s="1" t="s">
        <v>8</v>
      </c>
      <c r="D144" s="4">
        <v>103.23</v>
      </c>
    </row>
    <row r="145" spans="2:4" x14ac:dyDescent="0.25">
      <c r="B145" s="3" t="s">
        <v>24</v>
      </c>
      <c r="C145" s="1" t="s">
        <v>12</v>
      </c>
      <c r="D145" s="4">
        <v>3</v>
      </c>
    </row>
    <row r="146" spans="2:4" x14ac:dyDescent="0.25">
      <c r="B146" s="3" t="s">
        <v>24</v>
      </c>
      <c r="C146" s="1" t="s">
        <v>49</v>
      </c>
      <c r="D146" s="4">
        <v>5</v>
      </c>
    </row>
    <row r="147" spans="2:4" x14ac:dyDescent="0.25">
      <c r="B147" s="3" t="s">
        <v>24</v>
      </c>
      <c r="C147" s="1" t="s">
        <v>50</v>
      </c>
      <c r="D147" s="5">
        <v>17.77</v>
      </c>
    </row>
    <row r="148" spans="2:4" x14ac:dyDescent="0.25">
      <c r="B148" s="3" t="s">
        <v>25</v>
      </c>
      <c r="C148" s="1" t="s">
        <v>2</v>
      </c>
      <c r="D148" s="4">
        <v>56</v>
      </c>
    </row>
    <row r="149" spans="2:4" x14ac:dyDescent="0.25">
      <c r="B149" s="3" t="s">
        <v>25</v>
      </c>
      <c r="C149" s="1" t="s">
        <v>7</v>
      </c>
      <c r="D149" s="4">
        <v>49</v>
      </c>
    </row>
    <row r="150" spans="2:4" x14ac:dyDescent="0.25">
      <c r="B150" s="3" t="s">
        <v>25</v>
      </c>
      <c r="C150" s="1" t="s">
        <v>4</v>
      </c>
      <c r="D150" s="4">
        <v>38</v>
      </c>
    </row>
    <row r="151" spans="2:4" x14ac:dyDescent="0.25">
      <c r="B151" s="3" t="s">
        <v>25</v>
      </c>
      <c r="C151" s="1" t="s">
        <v>9</v>
      </c>
      <c r="D151" s="4">
        <v>13</v>
      </c>
    </row>
    <row r="152" spans="2:4" x14ac:dyDescent="0.25">
      <c r="B152" s="3" t="s">
        <v>25</v>
      </c>
      <c r="C152" s="1" t="s">
        <v>3</v>
      </c>
      <c r="D152" s="4">
        <v>49</v>
      </c>
    </row>
    <row r="153" spans="2:4" x14ac:dyDescent="0.25">
      <c r="B153" s="3" t="s">
        <v>25</v>
      </c>
      <c r="C153" s="1" t="s">
        <v>10</v>
      </c>
      <c r="D153" s="4">
        <v>13</v>
      </c>
    </row>
    <row r="154" spans="2:4" x14ac:dyDescent="0.25">
      <c r="B154" s="3" t="s">
        <v>25</v>
      </c>
      <c r="C154" s="1" t="s">
        <v>6</v>
      </c>
      <c r="D154" s="4">
        <v>67</v>
      </c>
    </row>
    <row r="155" spans="2:4" x14ac:dyDescent="0.25">
      <c r="B155" s="3" t="s">
        <v>25</v>
      </c>
      <c r="C155" s="1" t="s">
        <v>11</v>
      </c>
      <c r="D155" s="4">
        <v>30</v>
      </c>
    </row>
    <row r="156" spans="2:4" x14ac:dyDescent="0.25">
      <c r="B156" s="3" t="s">
        <v>25</v>
      </c>
      <c r="C156" s="1" t="s">
        <v>8</v>
      </c>
      <c r="D156" s="4">
        <v>107.10000000000001</v>
      </c>
    </row>
    <row r="157" spans="2:4" x14ac:dyDescent="0.25">
      <c r="B157" s="3" t="s">
        <v>25</v>
      </c>
      <c r="C157" s="1" t="s">
        <v>12</v>
      </c>
      <c r="D157" s="4">
        <v>4</v>
      </c>
    </row>
    <row r="158" spans="2:4" x14ac:dyDescent="0.25">
      <c r="B158" s="3" t="s">
        <v>25</v>
      </c>
      <c r="C158" s="1" t="s">
        <v>49</v>
      </c>
      <c r="D158" s="4">
        <v>6</v>
      </c>
    </row>
    <row r="159" spans="2:4" x14ac:dyDescent="0.25">
      <c r="B159" s="3" t="s">
        <v>25</v>
      </c>
      <c r="C159" s="1" t="s">
        <v>50</v>
      </c>
      <c r="D159" s="5">
        <v>18.25</v>
      </c>
    </row>
    <row r="160" spans="2:4" x14ac:dyDescent="0.25">
      <c r="B160" s="3" t="s">
        <v>26</v>
      </c>
      <c r="C160" s="1" t="s">
        <v>2</v>
      </c>
      <c r="D160" s="4">
        <v>73</v>
      </c>
    </row>
    <row r="161" spans="2:4" x14ac:dyDescent="0.25">
      <c r="B161" s="3" t="s">
        <v>26</v>
      </c>
      <c r="C161" s="1" t="s">
        <v>7</v>
      </c>
      <c r="D161" s="4">
        <v>60</v>
      </c>
    </row>
    <row r="162" spans="2:4" x14ac:dyDescent="0.25">
      <c r="B162" s="3" t="s">
        <v>26</v>
      </c>
      <c r="C162" s="1" t="s">
        <v>4</v>
      </c>
      <c r="D162" s="4">
        <v>40</v>
      </c>
    </row>
    <row r="163" spans="2:4" x14ac:dyDescent="0.25">
      <c r="B163" s="3" t="s">
        <v>26</v>
      </c>
      <c r="C163" s="1" t="s">
        <v>9</v>
      </c>
      <c r="D163" s="4">
        <v>15</v>
      </c>
    </row>
    <row r="164" spans="2:4" x14ac:dyDescent="0.25">
      <c r="B164" s="3" t="s">
        <v>26</v>
      </c>
      <c r="C164" s="1" t="s">
        <v>3</v>
      </c>
      <c r="D164" s="4">
        <v>41</v>
      </c>
    </row>
    <row r="165" spans="2:4" x14ac:dyDescent="0.25">
      <c r="B165" s="3" t="s">
        <v>26</v>
      </c>
      <c r="C165" s="1" t="s">
        <v>10</v>
      </c>
      <c r="D165" s="4">
        <v>12</v>
      </c>
    </row>
    <row r="166" spans="2:4" x14ac:dyDescent="0.25">
      <c r="B166" s="3" t="s">
        <v>26</v>
      </c>
      <c r="C166" s="1" t="s">
        <v>6</v>
      </c>
      <c r="D166" s="4">
        <v>59</v>
      </c>
    </row>
    <row r="167" spans="2:4" x14ac:dyDescent="0.25">
      <c r="B167" s="3" t="s">
        <v>26</v>
      </c>
      <c r="C167" s="1" t="s">
        <v>11</v>
      </c>
      <c r="D167" s="4">
        <v>35</v>
      </c>
    </row>
    <row r="168" spans="2:4" x14ac:dyDescent="0.25">
      <c r="B168" s="3" t="s">
        <v>26</v>
      </c>
      <c r="C168" s="1" t="s">
        <v>8</v>
      </c>
      <c r="D168" s="4">
        <v>107.2</v>
      </c>
    </row>
    <row r="169" spans="2:4" x14ac:dyDescent="0.25">
      <c r="B169" s="3" t="s">
        <v>26</v>
      </c>
      <c r="C169" s="1" t="s">
        <v>12</v>
      </c>
      <c r="D169" s="4">
        <v>3</v>
      </c>
    </row>
    <row r="170" spans="2:4" x14ac:dyDescent="0.25">
      <c r="B170" s="3" t="s">
        <v>26</v>
      </c>
      <c r="C170" s="1" t="s">
        <v>49</v>
      </c>
      <c r="D170" s="4">
        <v>5</v>
      </c>
    </row>
    <row r="171" spans="2:4" x14ac:dyDescent="0.25">
      <c r="B171" s="3" t="s">
        <v>26</v>
      </c>
      <c r="C171" s="1" t="s">
        <v>50</v>
      </c>
      <c r="D171" s="5">
        <v>18.23</v>
      </c>
    </row>
    <row r="172" spans="2:4" x14ac:dyDescent="0.25">
      <c r="B172" s="3" t="s">
        <v>27</v>
      </c>
      <c r="C172" s="1" t="s">
        <v>2</v>
      </c>
      <c r="D172" s="4">
        <v>55</v>
      </c>
    </row>
    <row r="173" spans="2:4" x14ac:dyDescent="0.25">
      <c r="B173" s="3" t="s">
        <v>27</v>
      </c>
      <c r="C173" s="1" t="s">
        <v>7</v>
      </c>
      <c r="D173" s="4">
        <v>49</v>
      </c>
    </row>
    <row r="174" spans="2:4" x14ac:dyDescent="0.25">
      <c r="B174" s="3" t="s">
        <v>27</v>
      </c>
      <c r="C174" s="1" t="s">
        <v>4</v>
      </c>
      <c r="D174" s="4">
        <v>37</v>
      </c>
    </row>
    <row r="175" spans="2:4" x14ac:dyDescent="0.25">
      <c r="B175" s="3" t="s">
        <v>27</v>
      </c>
      <c r="C175" s="1" t="s">
        <v>9</v>
      </c>
      <c r="D175" s="4">
        <v>20</v>
      </c>
    </row>
    <row r="176" spans="2:4" x14ac:dyDescent="0.25">
      <c r="B176" s="3" t="s">
        <v>27</v>
      </c>
      <c r="C176" s="1" t="s">
        <v>3</v>
      </c>
      <c r="D176" s="4">
        <v>46</v>
      </c>
    </row>
    <row r="177" spans="2:4" x14ac:dyDescent="0.25">
      <c r="B177" s="3" t="s">
        <v>27</v>
      </c>
      <c r="C177" s="1" t="s">
        <v>10</v>
      </c>
      <c r="D177" s="4">
        <v>18</v>
      </c>
    </row>
    <row r="178" spans="2:4" x14ac:dyDescent="0.25">
      <c r="B178" s="3" t="s">
        <v>27</v>
      </c>
      <c r="C178" s="1" t="s">
        <v>6</v>
      </c>
      <c r="D178" s="4">
        <v>56</v>
      </c>
    </row>
    <row r="179" spans="2:4" x14ac:dyDescent="0.25">
      <c r="B179" s="3" t="s">
        <v>27</v>
      </c>
      <c r="C179" s="1" t="s">
        <v>11</v>
      </c>
      <c r="D179" s="4">
        <v>35</v>
      </c>
    </row>
    <row r="180" spans="2:4" x14ac:dyDescent="0.25">
      <c r="B180" s="3" t="s">
        <v>27</v>
      </c>
      <c r="C180" s="1" t="s">
        <v>8</v>
      </c>
      <c r="D180" s="4">
        <v>104.28</v>
      </c>
    </row>
    <row r="181" spans="2:4" x14ac:dyDescent="0.25">
      <c r="B181" s="3" t="s">
        <v>27</v>
      </c>
      <c r="C181" s="1" t="s">
        <v>12</v>
      </c>
      <c r="D181" s="4">
        <v>4</v>
      </c>
    </row>
    <row r="182" spans="2:4" x14ac:dyDescent="0.25">
      <c r="B182" s="3" t="s">
        <v>27</v>
      </c>
      <c r="C182" s="1" t="s">
        <v>49</v>
      </c>
      <c r="D182" s="4">
        <v>6</v>
      </c>
    </row>
    <row r="183" spans="2:4" x14ac:dyDescent="0.25">
      <c r="B183" s="3" t="s">
        <v>27</v>
      </c>
      <c r="C183" s="1" t="s">
        <v>50</v>
      </c>
      <c r="D183" s="5">
        <v>16.73</v>
      </c>
    </row>
    <row r="184" spans="2:4" x14ac:dyDescent="0.25">
      <c r="B184" s="3" t="s">
        <v>28</v>
      </c>
      <c r="C184" s="1" t="s">
        <v>2</v>
      </c>
      <c r="D184" s="4">
        <v>56</v>
      </c>
    </row>
    <row r="185" spans="2:4" x14ac:dyDescent="0.25">
      <c r="B185" s="3" t="s">
        <v>28</v>
      </c>
      <c r="C185" s="1" t="s">
        <v>7</v>
      </c>
      <c r="D185" s="4">
        <v>47</v>
      </c>
    </row>
    <row r="186" spans="2:4" x14ac:dyDescent="0.25">
      <c r="B186" s="3" t="s">
        <v>28</v>
      </c>
      <c r="C186" s="1" t="s">
        <v>4</v>
      </c>
      <c r="D186" s="4">
        <v>38</v>
      </c>
    </row>
    <row r="187" spans="2:4" x14ac:dyDescent="0.25">
      <c r="B187" s="3" t="s">
        <v>28</v>
      </c>
      <c r="C187" s="1" t="s">
        <v>9</v>
      </c>
      <c r="D187" s="4">
        <v>13</v>
      </c>
    </row>
    <row r="188" spans="2:4" x14ac:dyDescent="0.25">
      <c r="B188" s="3" t="s">
        <v>28</v>
      </c>
      <c r="C188" s="1" t="s">
        <v>3</v>
      </c>
      <c r="D188" s="4">
        <v>41</v>
      </c>
    </row>
    <row r="189" spans="2:4" x14ac:dyDescent="0.25">
      <c r="B189" s="3" t="s">
        <v>28</v>
      </c>
      <c r="C189" s="1" t="s">
        <v>10</v>
      </c>
      <c r="D189" s="4">
        <v>18</v>
      </c>
    </row>
    <row r="190" spans="2:4" x14ac:dyDescent="0.25">
      <c r="B190" s="3" t="s">
        <v>28</v>
      </c>
      <c r="C190" s="1" t="s">
        <v>6</v>
      </c>
      <c r="D190" s="4">
        <v>57</v>
      </c>
    </row>
    <row r="191" spans="2:4" x14ac:dyDescent="0.25">
      <c r="B191" s="3" t="s">
        <v>28</v>
      </c>
      <c r="C191" s="1" t="s">
        <v>11</v>
      </c>
      <c r="D191" s="4">
        <v>32</v>
      </c>
    </row>
    <row r="192" spans="2:4" x14ac:dyDescent="0.25">
      <c r="B192" s="3" t="s">
        <v>28</v>
      </c>
      <c r="C192" s="1" t="s">
        <v>8</v>
      </c>
      <c r="D192" s="4">
        <v>105.69999999999999</v>
      </c>
    </row>
    <row r="193" spans="2:4" x14ac:dyDescent="0.25">
      <c r="B193" s="3" t="s">
        <v>28</v>
      </c>
      <c r="C193" s="1" t="s">
        <v>12</v>
      </c>
      <c r="D193" s="4">
        <v>3</v>
      </c>
    </row>
    <row r="194" spans="2:4" x14ac:dyDescent="0.25">
      <c r="B194" s="3" t="s">
        <v>28</v>
      </c>
      <c r="C194" s="1" t="s">
        <v>49</v>
      </c>
      <c r="D194" s="4">
        <v>5</v>
      </c>
    </row>
    <row r="195" spans="2:4" x14ac:dyDescent="0.25">
      <c r="B195" s="3" t="s">
        <v>28</v>
      </c>
      <c r="C195" s="1" t="s">
        <v>50</v>
      </c>
      <c r="D195" s="5">
        <v>16.53</v>
      </c>
    </row>
    <row r="196" spans="2:4" x14ac:dyDescent="0.25">
      <c r="B196" s="3" t="s">
        <v>29</v>
      </c>
      <c r="C196" s="1" t="s">
        <v>2</v>
      </c>
      <c r="D196" s="4">
        <v>62</v>
      </c>
    </row>
    <row r="197" spans="2:4" x14ac:dyDescent="0.25">
      <c r="B197" s="3" t="s">
        <v>29</v>
      </c>
      <c r="C197" s="1" t="s">
        <v>7</v>
      </c>
      <c r="D197" s="4">
        <v>46</v>
      </c>
    </row>
    <row r="198" spans="2:4" x14ac:dyDescent="0.25">
      <c r="B198" s="3" t="s">
        <v>29</v>
      </c>
      <c r="C198" s="1" t="s">
        <v>4</v>
      </c>
      <c r="D198" s="4">
        <v>37</v>
      </c>
    </row>
    <row r="199" spans="2:4" x14ac:dyDescent="0.25">
      <c r="B199" s="3" t="s">
        <v>29</v>
      </c>
      <c r="C199" s="1" t="s">
        <v>9</v>
      </c>
      <c r="D199" s="4">
        <v>18</v>
      </c>
    </row>
    <row r="200" spans="2:4" x14ac:dyDescent="0.25">
      <c r="B200" s="3" t="s">
        <v>29</v>
      </c>
      <c r="C200" s="1" t="s">
        <v>3</v>
      </c>
      <c r="D200" s="4">
        <v>35</v>
      </c>
    </row>
    <row r="201" spans="2:4" x14ac:dyDescent="0.25">
      <c r="B201" s="3" t="s">
        <v>29</v>
      </c>
      <c r="C201" s="1" t="s">
        <v>10</v>
      </c>
      <c r="D201" s="4">
        <v>17</v>
      </c>
    </row>
    <row r="202" spans="2:4" x14ac:dyDescent="0.25">
      <c r="B202" s="3" t="s">
        <v>29</v>
      </c>
      <c r="C202" s="1" t="s">
        <v>6</v>
      </c>
      <c r="D202" s="4">
        <v>57</v>
      </c>
    </row>
    <row r="203" spans="2:4" x14ac:dyDescent="0.25">
      <c r="B203" s="3" t="s">
        <v>29</v>
      </c>
      <c r="C203" s="1" t="s">
        <v>11</v>
      </c>
      <c r="D203" s="4">
        <v>32</v>
      </c>
    </row>
    <row r="204" spans="2:4" x14ac:dyDescent="0.25">
      <c r="B204" s="3" t="s">
        <v>29</v>
      </c>
      <c r="C204" s="1" t="s">
        <v>8</v>
      </c>
      <c r="D204" s="4">
        <v>109.44</v>
      </c>
    </row>
    <row r="205" spans="2:4" x14ac:dyDescent="0.25">
      <c r="B205" s="3" t="s">
        <v>29</v>
      </c>
      <c r="C205" s="1" t="s">
        <v>12</v>
      </c>
      <c r="D205" s="4">
        <v>3</v>
      </c>
    </row>
    <row r="206" spans="2:4" x14ac:dyDescent="0.25">
      <c r="B206" s="3" t="s">
        <v>29</v>
      </c>
      <c r="C206" s="1" t="s">
        <v>49</v>
      </c>
      <c r="D206" s="4">
        <v>5</v>
      </c>
    </row>
    <row r="207" spans="2:4" x14ac:dyDescent="0.25">
      <c r="B207" s="3" t="s">
        <v>29</v>
      </c>
      <c r="C207" s="1" t="s">
        <v>50</v>
      </c>
      <c r="D207" s="5">
        <v>16.400000000000002</v>
      </c>
    </row>
    <row r="208" spans="2:4" x14ac:dyDescent="0.25">
      <c r="B208" s="3" t="s">
        <v>30</v>
      </c>
      <c r="C208" s="1" t="s">
        <v>2</v>
      </c>
      <c r="D208" s="4">
        <v>70</v>
      </c>
    </row>
    <row r="209" spans="2:4" x14ac:dyDescent="0.25">
      <c r="B209" s="3" t="s">
        <v>30</v>
      </c>
      <c r="C209" s="1" t="s">
        <v>7</v>
      </c>
      <c r="D209" s="4">
        <v>56</v>
      </c>
    </row>
    <row r="210" spans="2:4" x14ac:dyDescent="0.25">
      <c r="B210" s="3" t="s">
        <v>30</v>
      </c>
      <c r="C210" s="1" t="s">
        <v>4</v>
      </c>
      <c r="D210" s="4">
        <v>33</v>
      </c>
    </row>
    <row r="211" spans="2:4" x14ac:dyDescent="0.25">
      <c r="B211" s="3" t="s">
        <v>30</v>
      </c>
      <c r="C211" s="1" t="s">
        <v>9</v>
      </c>
      <c r="D211" s="4">
        <v>16</v>
      </c>
    </row>
    <row r="212" spans="2:4" x14ac:dyDescent="0.25">
      <c r="B212" s="3" t="s">
        <v>30</v>
      </c>
      <c r="C212" s="1" t="s">
        <v>3</v>
      </c>
      <c r="D212" s="4">
        <v>49</v>
      </c>
    </row>
    <row r="213" spans="2:4" x14ac:dyDescent="0.25">
      <c r="B213" s="3" t="s">
        <v>30</v>
      </c>
      <c r="C213" s="1" t="s">
        <v>10</v>
      </c>
      <c r="D213" s="4">
        <v>17</v>
      </c>
    </row>
    <row r="214" spans="2:4" x14ac:dyDescent="0.25">
      <c r="B214" s="3" t="s">
        <v>30</v>
      </c>
      <c r="C214" s="1" t="s">
        <v>6</v>
      </c>
      <c r="D214" s="4">
        <v>64</v>
      </c>
    </row>
    <row r="215" spans="2:4" x14ac:dyDescent="0.25">
      <c r="B215" s="3" t="s">
        <v>30</v>
      </c>
      <c r="C215" s="1" t="s">
        <v>11</v>
      </c>
      <c r="D215" s="4">
        <v>33</v>
      </c>
    </row>
    <row r="216" spans="2:4" x14ac:dyDescent="0.25">
      <c r="B216" s="3" t="s">
        <v>30</v>
      </c>
      <c r="C216" s="1" t="s">
        <v>8</v>
      </c>
      <c r="D216" s="4">
        <v>104.78</v>
      </c>
    </row>
    <row r="217" spans="2:4" x14ac:dyDescent="0.25">
      <c r="B217" s="3" t="s">
        <v>30</v>
      </c>
      <c r="C217" s="1" t="s">
        <v>12</v>
      </c>
      <c r="D217" s="4">
        <v>4</v>
      </c>
    </row>
    <row r="218" spans="2:4" x14ac:dyDescent="0.25">
      <c r="B218" s="3" t="s">
        <v>30</v>
      </c>
      <c r="C218" s="1" t="s">
        <v>49</v>
      </c>
      <c r="D218" s="4">
        <v>6</v>
      </c>
    </row>
    <row r="219" spans="2:4" x14ac:dyDescent="0.25">
      <c r="B219" s="3" t="s">
        <v>30</v>
      </c>
      <c r="C219" s="1" t="s">
        <v>50</v>
      </c>
      <c r="D219" s="5">
        <v>18.72</v>
      </c>
    </row>
    <row r="220" spans="2:4" x14ac:dyDescent="0.25">
      <c r="B220" s="3" t="s">
        <v>31</v>
      </c>
      <c r="C220" s="1" t="s">
        <v>2</v>
      </c>
      <c r="D220" s="4">
        <v>68</v>
      </c>
    </row>
    <row r="221" spans="2:4" x14ac:dyDescent="0.25">
      <c r="B221" s="3" t="s">
        <v>31</v>
      </c>
      <c r="C221" s="1" t="s">
        <v>7</v>
      </c>
      <c r="D221" s="4">
        <v>52</v>
      </c>
    </row>
    <row r="222" spans="2:4" x14ac:dyDescent="0.25">
      <c r="B222" s="3" t="s">
        <v>31</v>
      </c>
      <c r="C222" s="1" t="s">
        <v>4</v>
      </c>
      <c r="D222" s="4">
        <v>33</v>
      </c>
    </row>
    <row r="223" spans="2:4" x14ac:dyDescent="0.25">
      <c r="B223" s="3" t="s">
        <v>31</v>
      </c>
      <c r="C223" s="1" t="s">
        <v>9</v>
      </c>
      <c r="D223" s="4">
        <v>16</v>
      </c>
    </row>
    <row r="224" spans="2:4" x14ac:dyDescent="0.25">
      <c r="B224" s="3" t="s">
        <v>31</v>
      </c>
      <c r="C224" s="1" t="s">
        <v>3</v>
      </c>
      <c r="D224" s="4">
        <v>40</v>
      </c>
    </row>
    <row r="225" spans="2:4" x14ac:dyDescent="0.25">
      <c r="B225" s="3" t="s">
        <v>31</v>
      </c>
      <c r="C225" s="1" t="s">
        <v>10</v>
      </c>
      <c r="D225" s="4">
        <v>15</v>
      </c>
    </row>
    <row r="226" spans="2:4" x14ac:dyDescent="0.25">
      <c r="B226" s="3" t="s">
        <v>31</v>
      </c>
      <c r="C226" s="1" t="s">
        <v>6</v>
      </c>
      <c r="D226" s="4">
        <v>55</v>
      </c>
    </row>
    <row r="227" spans="2:4" x14ac:dyDescent="0.25">
      <c r="B227" s="3" t="s">
        <v>31</v>
      </c>
      <c r="C227" s="1" t="s">
        <v>11</v>
      </c>
      <c r="D227" s="4">
        <v>31</v>
      </c>
    </row>
    <row r="228" spans="2:4" x14ac:dyDescent="0.25">
      <c r="B228" s="3" t="s">
        <v>31</v>
      </c>
      <c r="C228" s="1" t="s">
        <v>8</v>
      </c>
      <c r="D228" s="4">
        <v>99.2</v>
      </c>
    </row>
    <row r="229" spans="2:4" x14ac:dyDescent="0.25">
      <c r="B229" s="3" t="s">
        <v>31</v>
      </c>
      <c r="C229" s="1" t="s">
        <v>12</v>
      </c>
      <c r="D229" s="4">
        <v>4</v>
      </c>
    </row>
    <row r="230" spans="2:4" x14ac:dyDescent="0.25">
      <c r="B230" s="3" t="s">
        <v>31</v>
      </c>
      <c r="C230" s="1" t="s">
        <v>49</v>
      </c>
      <c r="D230" s="4">
        <v>5</v>
      </c>
    </row>
    <row r="231" spans="2:4" x14ac:dyDescent="0.25">
      <c r="B231" s="3" t="s">
        <v>31</v>
      </c>
      <c r="C231" s="1" t="s">
        <v>50</v>
      </c>
      <c r="D231" s="5">
        <v>16.850000000000001</v>
      </c>
    </row>
    <row r="232" spans="2:4" x14ac:dyDescent="0.25">
      <c r="B232" s="3" t="s">
        <v>32</v>
      </c>
      <c r="C232" s="1" t="s">
        <v>2</v>
      </c>
      <c r="D232" s="4">
        <v>69</v>
      </c>
    </row>
    <row r="233" spans="2:4" x14ac:dyDescent="0.25">
      <c r="B233" s="3" t="s">
        <v>32</v>
      </c>
      <c r="C233" s="1" t="s">
        <v>7</v>
      </c>
      <c r="D233" s="4">
        <v>48</v>
      </c>
    </row>
    <row r="234" spans="2:4" x14ac:dyDescent="0.25">
      <c r="B234" s="3" t="s">
        <v>32</v>
      </c>
      <c r="C234" s="1" t="s">
        <v>4</v>
      </c>
      <c r="D234" s="4">
        <v>39</v>
      </c>
    </row>
    <row r="235" spans="2:4" x14ac:dyDescent="0.25">
      <c r="B235" s="3" t="s">
        <v>32</v>
      </c>
      <c r="C235" s="1" t="s">
        <v>9</v>
      </c>
      <c r="D235" s="4">
        <v>20</v>
      </c>
    </row>
    <row r="236" spans="2:4" x14ac:dyDescent="0.25">
      <c r="B236" s="3" t="s">
        <v>32</v>
      </c>
      <c r="C236" s="1" t="s">
        <v>3</v>
      </c>
      <c r="D236" s="4">
        <v>50</v>
      </c>
    </row>
    <row r="237" spans="2:4" x14ac:dyDescent="0.25">
      <c r="B237" s="3" t="s">
        <v>32</v>
      </c>
      <c r="C237" s="1" t="s">
        <v>10</v>
      </c>
      <c r="D237" s="4">
        <v>15</v>
      </c>
    </row>
    <row r="238" spans="2:4" x14ac:dyDescent="0.25">
      <c r="B238" s="3" t="s">
        <v>32</v>
      </c>
      <c r="C238" s="1" t="s">
        <v>6</v>
      </c>
      <c r="D238" s="4">
        <v>64</v>
      </c>
    </row>
    <row r="239" spans="2:4" x14ac:dyDescent="0.25">
      <c r="B239" s="3" t="s">
        <v>32</v>
      </c>
      <c r="C239" s="1" t="s">
        <v>11</v>
      </c>
      <c r="D239" s="4">
        <v>32</v>
      </c>
    </row>
    <row r="240" spans="2:4" x14ac:dyDescent="0.25">
      <c r="B240" s="3" t="s">
        <v>32</v>
      </c>
      <c r="C240" s="1" t="s">
        <v>8</v>
      </c>
      <c r="D240" s="4">
        <v>104.47</v>
      </c>
    </row>
    <row r="241" spans="2:4" x14ac:dyDescent="0.25">
      <c r="B241" s="3" t="s">
        <v>32</v>
      </c>
      <c r="C241" s="1" t="s">
        <v>12</v>
      </c>
      <c r="D241" s="4">
        <v>4</v>
      </c>
    </row>
    <row r="242" spans="2:4" x14ac:dyDescent="0.25">
      <c r="B242" s="3" t="s">
        <v>32</v>
      </c>
      <c r="C242" s="1" t="s">
        <v>49</v>
      </c>
      <c r="D242" s="4">
        <v>5</v>
      </c>
    </row>
    <row r="243" spans="2:4" x14ac:dyDescent="0.25">
      <c r="B243" s="3" t="s">
        <v>32</v>
      </c>
      <c r="C243" s="1" t="s">
        <v>50</v>
      </c>
      <c r="D243" s="5">
        <v>19.149999999999999</v>
      </c>
    </row>
    <row r="244" spans="2:4" x14ac:dyDescent="0.25">
      <c r="B244" s="3" t="s">
        <v>33</v>
      </c>
      <c r="C244" s="1" t="s">
        <v>2</v>
      </c>
      <c r="D244" s="4">
        <v>57</v>
      </c>
    </row>
    <row r="245" spans="2:4" x14ac:dyDescent="0.25">
      <c r="B245" s="3" t="s">
        <v>33</v>
      </c>
      <c r="C245" s="1" t="s">
        <v>7</v>
      </c>
      <c r="D245" s="4">
        <v>53</v>
      </c>
    </row>
    <row r="246" spans="2:4" x14ac:dyDescent="0.25">
      <c r="B246" s="3" t="s">
        <v>33</v>
      </c>
      <c r="C246" s="1" t="s">
        <v>4</v>
      </c>
      <c r="D246" s="4">
        <v>28</v>
      </c>
    </row>
    <row r="247" spans="2:4" x14ac:dyDescent="0.25">
      <c r="B247" s="3" t="s">
        <v>33</v>
      </c>
      <c r="C247" s="1" t="s">
        <v>9</v>
      </c>
      <c r="D247" s="4">
        <v>17</v>
      </c>
    </row>
    <row r="248" spans="2:4" x14ac:dyDescent="0.25">
      <c r="B248" s="3" t="s">
        <v>33</v>
      </c>
      <c r="C248" s="1" t="s">
        <v>3</v>
      </c>
      <c r="D248" s="4">
        <v>42</v>
      </c>
    </row>
    <row r="249" spans="2:4" x14ac:dyDescent="0.25">
      <c r="B249" s="3" t="s">
        <v>33</v>
      </c>
      <c r="C249" s="1" t="s">
        <v>10</v>
      </c>
      <c r="D249" s="4">
        <v>14</v>
      </c>
    </row>
    <row r="250" spans="2:4" x14ac:dyDescent="0.25">
      <c r="B250" s="3" t="s">
        <v>33</v>
      </c>
      <c r="C250" s="1" t="s">
        <v>6</v>
      </c>
      <c r="D250" s="4">
        <v>57</v>
      </c>
    </row>
    <row r="251" spans="2:4" x14ac:dyDescent="0.25">
      <c r="B251" s="3" t="s">
        <v>33</v>
      </c>
      <c r="C251" s="1" t="s">
        <v>11</v>
      </c>
      <c r="D251" s="4">
        <v>32</v>
      </c>
    </row>
    <row r="252" spans="2:4" x14ac:dyDescent="0.25">
      <c r="B252" s="3" t="s">
        <v>33</v>
      </c>
      <c r="C252" s="1" t="s">
        <v>8</v>
      </c>
      <c r="D252" s="4">
        <v>96</v>
      </c>
    </row>
    <row r="253" spans="2:4" x14ac:dyDescent="0.25">
      <c r="B253" s="3" t="s">
        <v>33</v>
      </c>
      <c r="C253" s="1" t="s">
        <v>12</v>
      </c>
      <c r="D253" s="4">
        <v>4</v>
      </c>
    </row>
    <row r="254" spans="2:4" x14ac:dyDescent="0.25">
      <c r="B254" s="3" t="s">
        <v>33</v>
      </c>
      <c r="C254" s="1" t="s">
        <v>49</v>
      </c>
      <c r="D254" s="4">
        <v>5</v>
      </c>
    </row>
    <row r="255" spans="2:4" x14ac:dyDescent="0.25">
      <c r="B255" s="3" t="s">
        <v>33</v>
      </c>
      <c r="C255" s="1" t="s">
        <v>50</v>
      </c>
      <c r="D255" s="5">
        <v>16</v>
      </c>
    </row>
    <row r="256" spans="2:4" x14ac:dyDescent="0.25">
      <c r="B256" s="3" t="s">
        <v>34</v>
      </c>
      <c r="C256" s="1" t="s">
        <v>2</v>
      </c>
      <c r="D256" s="4">
        <v>72</v>
      </c>
    </row>
    <row r="257" spans="2:4" x14ac:dyDescent="0.25">
      <c r="B257" s="3" t="s">
        <v>34</v>
      </c>
      <c r="C257" s="1" t="s">
        <v>7</v>
      </c>
      <c r="D257" s="4">
        <v>58</v>
      </c>
    </row>
    <row r="258" spans="2:4" x14ac:dyDescent="0.25">
      <c r="B258" s="3" t="s">
        <v>34</v>
      </c>
      <c r="C258" s="1" t="s">
        <v>4</v>
      </c>
      <c r="D258" s="4">
        <v>39</v>
      </c>
    </row>
    <row r="259" spans="2:4" x14ac:dyDescent="0.25">
      <c r="B259" s="3" t="s">
        <v>34</v>
      </c>
      <c r="C259" s="1" t="s">
        <v>9</v>
      </c>
      <c r="D259" s="4">
        <v>13</v>
      </c>
    </row>
    <row r="260" spans="2:4" x14ac:dyDescent="0.25">
      <c r="B260" s="3" t="s">
        <v>34</v>
      </c>
      <c r="C260" s="1" t="s">
        <v>3</v>
      </c>
      <c r="D260" s="4">
        <v>39</v>
      </c>
    </row>
    <row r="261" spans="2:4" x14ac:dyDescent="0.25">
      <c r="B261" s="3" t="s">
        <v>34</v>
      </c>
      <c r="C261" s="1" t="s">
        <v>10</v>
      </c>
      <c r="D261" s="4">
        <v>14</v>
      </c>
    </row>
    <row r="262" spans="2:4" x14ac:dyDescent="0.25">
      <c r="B262" s="3" t="s">
        <v>34</v>
      </c>
      <c r="C262" s="1" t="s">
        <v>6</v>
      </c>
      <c r="D262" s="4">
        <v>56</v>
      </c>
    </row>
    <row r="263" spans="2:4" x14ac:dyDescent="0.25">
      <c r="B263" s="3" t="s">
        <v>34</v>
      </c>
      <c r="C263" s="1" t="s">
        <v>11</v>
      </c>
      <c r="D263" s="4">
        <v>32</v>
      </c>
    </row>
    <row r="264" spans="2:4" x14ac:dyDescent="0.25">
      <c r="B264" s="3" t="s">
        <v>34</v>
      </c>
      <c r="C264" s="1" t="s">
        <v>8</v>
      </c>
      <c r="D264" s="4">
        <v>106.59</v>
      </c>
    </row>
    <row r="265" spans="2:4" x14ac:dyDescent="0.25">
      <c r="B265" s="3" t="s">
        <v>34</v>
      </c>
      <c r="C265" s="1" t="s">
        <v>12</v>
      </c>
      <c r="D265" s="4">
        <v>4</v>
      </c>
    </row>
    <row r="266" spans="2:4" x14ac:dyDescent="0.25">
      <c r="B266" s="3" t="s">
        <v>34</v>
      </c>
      <c r="C266" s="1" t="s">
        <v>49</v>
      </c>
      <c r="D266" s="4">
        <v>6</v>
      </c>
    </row>
    <row r="267" spans="2:4" x14ac:dyDescent="0.25">
      <c r="B267" s="3" t="s">
        <v>34</v>
      </c>
      <c r="C267" s="1" t="s">
        <v>50</v>
      </c>
      <c r="D267" s="5">
        <v>17.600000000000001</v>
      </c>
    </row>
    <row r="268" spans="2:4" x14ac:dyDescent="0.25">
      <c r="B268" s="3" t="s">
        <v>35</v>
      </c>
      <c r="C268" s="1" t="s">
        <v>2</v>
      </c>
      <c r="D268" s="4">
        <v>64</v>
      </c>
    </row>
    <row r="269" spans="2:4" x14ac:dyDescent="0.25">
      <c r="B269" s="3" t="s">
        <v>35</v>
      </c>
      <c r="C269" s="1" t="s">
        <v>7</v>
      </c>
      <c r="D269" s="4">
        <v>55</v>
      </c>
    </row>
    <row r="270" spans="2:4" x14ac:dyDescent="0.25">
      <c r="B270" s="3" t="s">
        <v>35</v>
      </c>
      <c r="C270" s="1" t="s">
        <v>4</v>
      </c>
      <c r="D270" s="4">
        <v>28</v>
      </c>
    </row>
    <row r="271" spans="2:4" x14ac:dyDescent="0.25">
      <c r="B271" s="3" t="s">
        <v>35</v>
      </c>
      <c r="C271" s="1" t="s">
        <v>9</v>
      </c>
      <c r="D271" s="4">
        <v>16</v>
      </c>
    </row>
    <row r="272" spans="2:4" x14ac:dyDescent="0.25">
      <c r="B272" s="3" t="s">
        <v>35</v>
      </c>
      <c r="C272" s="1" t="s">
        <v>3</v>
      </c>
      <c r="D272" s="4">
        <v>40</v>
      </c>
    </row>
    <row r="273" spans="2:4" x14ac:dyDescent="0.25">
      <c r="B273" s="3" t="s">
        <v>35</v>
      </c>
      <c r="C273" s="1" t="s">
        <v>10</v>
      </c>
      <c r="D273" s="4">
        <v>11</v>
      </c>
    </row>
    <row r="274" spans="2:4" x14ac:dyDescent="0.25">
      <c r="B274" s="3" t="s">
        <v>35</v>
      </c>
      <c r="C274" s="1" t="s">
        <v>6</v>
      </c>
      <c r="D274" s="4">
        <v>63</v>
      </c>
    </row>
    <row r="275" spans="2:4" x14ac:dyDescent="0.25">
      <c r="B275" s="3" t="s">
        <v>35</v>
      </c>
      <c r="C275" s="1" t="s">
        <v>11</v>
      </c>
      <c r="D275" s="4">
        <v>34</v>
      </c>
    </row>
    <row r="276" spans="2:4" x14ac:dyDescent="0.25">
      <c r="B276" s="3" t="s">
        <v>35</v>
      </c>
      <c r="C276" s="1" t="s">
        <v>8</v>
      </c>
      <c r="D276" s="4">
        <v>99.52</v>
      </c>
    </row>
    <row r="277" spans="2:4" x14ac:dyDescent="0.25">
      <c r="B277" s="3" t="s">
        <v>35</v>
      </c>
      <c r="C277" s="1" t="s">
        <v>12</v>
      </c>
      <c r="D277" s="4">
        <v>4</v>
      </c>
    </row>
    <row r="278" spans="2:4" x14ac:dyDescent="0.25">
      <c r="B278" s="3" t="s">
        <v>35</v>
      </c>
      <c r="C278" s="1" t="s">
        <v>49</v>
      </c>
      <c r="D278" s="4">
        <v>5</v>
      </c>
    </row>
    <row r="279" spans="2:4" x14ac:dyDescent="0.25">
      <c r="B279" s="3" t="s">
        <v>35</v>
      </c>
      <c r="C279" s="1" t="s">
        <v>50</v>
      </c>
      <c r="D279" s="5">
        <v>16.98</v>
      </c>
    </row>
    <row r="280" spans="2:4" x14ac:dyDescent="0.25">
      <c r="B280" s="3" t="s">
        <v>36</v>
      </c>
      <c r="C280" s="1" t="s">
        <v>2</v>
      </c>
      <c r="D280" s="4">
        <v>69</v>
      </c>
    </row>
    <row r="281" spans="2:4" x14ac:dyDescent="0.25">
      <c r="B281" s="3" t="s">
        <v>36</v>
      </c>
      <c r="C281" s="1" t="s">
        <v>7</v>
      </c>
      <c r="D281" s="4">
        <v>48</v>
      </c>
    </row>
    <row r="282" spans="2:4" x14ac:dyDescent="0.25">
      <c r="B282" s="3" t="s">
        <v>36</v>
      </c>
      <c r="C282" s="1" t="s">
        <v>4</v>
      </c>
      <c r="D282" s="4">
        <v>36</v>
      </c>
    </row>
    <row r="283" spans="2:4" x14ac:dyDescent="0.25">
      <c r="B283" s="3" t="s">
        <v>36</v>
      </c>
      <c r="C283" s="1" t="s">
        <v>9</v>
      </c>
      <c r="D283" s="4">
        <v>19</v>
      </c>
    </row>
    <row r="284" spans="2:4" x14ac:dyDescent="0.25">
      <c r="B284" s="3" t="s">
        <v>36</v>
      </c>
      <c r="C284" s="1" t="s">
        <v>3</v>
      </c>
      <c r="D284" s="4">
        <v>50</v>
      </c>
    </row>
    <row r="285" spans="2:4" x14ac:dyDescent="0.25">
      <c r="B285" s="3" t="s">
        <v>36</v>
      </c>
      <c r="C285" s="1" t="s">
        <v>10</v>
      </c>
      <c r="D285" s="4">
        <v>13</v>
      </c>
    </row>
    <row r="286" spans="2:4" x14ac:dyDescent="0.25">
      <c r="B286" s="3" t="s">
        <v>36</v>
      </c>
      <c r="C286" s="1" t="s">
        <v>6</v>
      </c>
      <c r="D286" s="4">
        <v>60</v>
      </c>
    </row>
    <row r="287" spans="2:4" x14ac:dyDescent="0.25">
      <c r="B287" s="3" t="s">
        <v>36</v>
      </c>
      <c r="C287" s="1" t="s">
        <v>11</v>
      </c>
      <c r="D287" s="4">
        <v>31</v>
      </c>
    </row>
    <row r="288" spans="2:4" x14ac:dyDescent="0.25">
      <c r="B288" s="3" t="s">
        <v>36</v>
      </c>
      <c r="C288" s="1" t="s">
        <v>8</v>
      </c>
      <c r="D288" s="4">
        <v>101.06</v>
      </c>
    </row>
    <row r="289" spans="2:4" x14ac:dyDescent="0.25">
      <c r="B289" s="3" t="s">
        <v>36</v>
      </c>
      <c r="C289" s="1" t="s">
        <v>12</v>
      </c>
      <c r="D289" s="4">
        <v>3</v>
      </c>
    </row>
    <row r="290" spans="2:4" x14ac:dyDescent="0.25">
      <c r="B290" s="3" t="s">
        <v>36</v>
      </c>
      <c r="C290" s="1" t="s">
        <v>49</v>
      </c>
      <c r="D290" s="4">
        <v>6</v>
      </c>
    </row>
    <row r="291" spans="2:4" x14ac:dyDescent="0.25">
      <c r="B291" s="3" t="s">
        <v>36</v>
      </c>
      <c r="C291" s="1" t="s">
        <v>50</v>
      </c>
      <c r="D291" s="5">
        <v>18.54</v>
      </c>
    </row>
    <row r="292" spans="2:4" x14ac:dyDescent="0.25">
      <c r="B292" s="3" t="s">
        <v>37</v>
      </c>
      <c r="C292" s="1" t="s">
        <v>2</v>
      </c>
      <c r="D292" s="4">
        <v>57</v>
      </c>
    </row>
    <row r="293" spans="2:4" x14ac:dyDescent="0.25">
      <c r="B293" s="3" t="s">
        <v>37</v>
      </c>
      <c r="C293" s="1" t="s">
        <v>7</v>
      </c>
      <c r="D293" s="4">
        <v>47</v>
      </c>
    </row>
    <row r="294" spans="2:4" x14ac:dyDescent="0.25">
      <c r="B294" s="3" t="s">
        <v>37</v>
      </c>
      <c r="C294" s="1" t="s">
        <v>4</v>
      </c>
      <c r="D294" s="4">
        <v>35</v>
      </c>
    </row>
    <row r="295" spans="2:4" x14ac:dyDescent="0.25">
      <c r="B295" s="3" t="s">
        <v>37</v>
      </c>
      <c r="C295" s="1" t="s">
        <v>9</v>
      </c>
      <c r="D295" s="4">
        <v>17</v>
      </c>
    </row>
    <row r="296" spans="2:4" x14ac:dyDescent="0.25">
      <c r="B296" s="3" t="s">
        <v>37</v>
      </c>
      <c r="C296" s="1" t="s">
        <v>3</v>
      </c>
      <c r="D296" s="4">
        <v>41</v>
      </c>
    </row>
    <row r="297" spans="2:4" x14ac:dyDescent="0.25">
      <c r="B297" s="3" t="s">
        <v>37</v>
      </c>
      <c r="C297" s="1" t="s">
        <v>10</v>
      </c>
      <c r="D297" s="4">
        <v>11</v>
      </c>
    </row>
    <row r="298" spans="2:4" x14ac:dyDescent="0.25">
      <c r="B298" s="3" t="s">
        <v>37</v>
      </c>
      <c r="C298" s="1" t="s">
        <v>6</v>
      </c>
      <c r="D298" s="4">
        <v>61</v>
      </c>
    </row>
    <row r="299" spans="2:4" x14ac:dyDescent="0.25">
      <c r="B299" s="3" t="s">
        <v>37</v>
      </c>
      <c r="C299" s="1" t="s">
        <v>11</v>
      </c>
      <c r="D299" s="4">
        <v>35</v>
      </c>
    </row>
    <row r="300" spans="2:4" x14ac:dyDescent="0.25">
      <c r="B300" s="3" t="s">
        <v>37</v>
      </c>
      <c r="C300" s="1" t="s">
        <v>8</v>
      </c>
      <c r="D300" s="4">
        <v>88.16</v>
      </c>
    </row>
    <row r="301" spans="2:4" x14ac:dyDescent="0.25">
      <c r="B301" s="3" t="s">
        <v>37</v>
      </c>
      <c r="C301" s="1" t="s">
        <v>12</v>
      </c>
      <c r="D301" s="4">
        <v>3</v>
      </c>
    </row>
    <row r="302" spans="2:4" x14ac:dyDescent="0.25">
      <c r="B302" s="3" t="s">
        <v>37</v>
      </c>
      <c r="C302" s="1" t="s">
        <v>49</v>
      </c>
      <c r="D302" s="4">
        <v>3</v>
      </c>
    </row>
    <row r="303" spans="2:4" x14ac:dyDescent="0.25">
      <c r="B303" s="3" t="s">
        <v>37</v>
      </c>
      <c r="C303" s="1" t="s">
        <v>50</v>
      </c>
      <c r="D303" s="5">
        <v>16.8</v>
      </c>
    </row>
    <row r="304" spans="2:4" x14ac:dyDescent="0.25">
      <c r="B304" s="3" t="s">
        <v>38</v>
      </c>
      <c r="C304" s="1" t="s">
        <v>2</v>
      </c>
      <c r="D304" s="4">
        <v>72</v>
      </c>
    </row>
    <row r="305" spans="2:4" x14ac:dyDescent="0.25">
      <c r="B305" s="3" t="s">
        <v>38</v>
      </c>
      <c r="C305" s="1" t="s">
        <v>7</v>
      </c>
      <c r="D305" s="4">
        <v>57</v>
      </c>
    </row>
    <row r="306" spans="2:4" x14ac:dyDescent="0.25">
      <c r="B306" s="3" t="s">
        <v>38</v>
      </c>
      <c r="C306" s="1" t="s">
        <v>4</v>
      </c>
      <c r="D306" s="4">
        <v>29</v>
      </c>
    </row>
    <row r="307" spans="2:4" x14ac:dyDescent="0.25">
      <c r="B307" s="3" t="s">
        <v>38</v>
      </c>
      <c r="C307" s="1" t="s">
        <v>9</v>
      </c>
      <c r="D307" s="4">
        <v>16</v>
      </c>
    </row>
    <row r="308" spans="2:4" x14ac:dyDescent="0.25">
      <c r="B308" s="3" t="s">
        <v>38</v>
      </c>
      <c r="C308" s="1" t="s">
        <v>3</v>
      </c>
      <c r="D308" s="4">
        <v>49</v>
      </c>
    </row>
    <row r="309" spans="2:4" x14ac:dyDescent="0.25">
      <c r="B309" s="3" t="s">
        <v>38</v>
      </c>
      <c r="C309" s="1" t="s">
        <v>10</v>
      </c>
      <c r="D309" s="4">
        <v>19</v>
      </c>
    </row>
    <row r="310" spans="2:4" x14ac:dyDescent="0.25">
      <c r="B310" s="3" t="s">
        <v>38</v>
      </c>
      <c r="C310" s="1" t="s">
        <v>6</v>
      </c>
      <c r="D310" s="4">
        <v>57</v>
      </c>
    </row>
    <row r="311" spans="2:4" x14ac:dyDescent="0.25">
      <c r="B311" s="3" t="s">
        <v>38</v>
      </c>
      <c r="C311" s="1" t="s">
        <v>11</v>
      </c>
      <c r="D311" s="4">
        <v>35</v>
      </c>
    </row>
    <row r="312" spans="2:4" x14ac:dyDescent="0.25">
      <c r="B312" s="3" t="s">
        <v>38</v>
      </c>
      <c r="C312" s="1" t="s">
        <v>8</v>
      </c>
      <c r="D312" s="4">
        <v>96.86</v>
      </c>
    </row>
    <row r="313" spans="2:4" x14ac:dyDescent="0.25">
      <c r="B313" s="3" t="s">
        <v>38</v>
      </c>
      <c r="C313" s="1" t="s">
        <v>12</v>
      </c>
      <c r="D313" s="4">
        <v>4</v>
      </c>
    </row>
    <row r="314" spans="2:4" x14ac:dyDescent="0.25">
      <c r="B314" s="3" t="s">
        <v>38</v>
      </c>
      <c r="C314" s="1" t="s">
        <v>49</v>
      </c>
      <c r="D314" s="4">
        <v>4</v>
      </c>
    </row>
    <row r="315" spans="2:4" x14ac:dyDescent="0.25">
      <c r="B315" s="3" t="s">
        <v>38</v>
      </c>
      <c r="C315" s="1" t="s">
        <v>50</v>
      </c>
      <c r="D315" s="5">
        <v>17.899999999999999</v>
      </c>
    </row>
    <row r="316" spans="2:4" x14ac:dyDescent="0.25">
      <c r="B316" s="3" t="s">
        <v>39</v>
      </c>
      <c r="C316" s="1" t="s">
        <v>2</v>
      </c>
      <c r="D316" s="4">
        <v>61</v>
      </c>
    </row>
    <row r="317" spans="2:4" x14ac:dyDescent="0.25">
      <c r="B317" s="3" t="s">
        <v>39</v>
      </c>
      <c r="C317" s="1" t="s">
        <v>7</v>
      </c>
      <c r="D317" s="4">
        <v>52</v>
      </c>
    </row>
    <row r="318" spans="2:4" x14ac:dyDescent="0.25">
      <c r="B318" s="3" t="s">
        <v>39</v>
      </c>
      <c r="C318" s="1" t="s">
        <v>4</v>
      </c>
      <c r="D318" s="4">
        <v>27</v>
      </c>
    </row>
    <row r="319" spans="2:4" x14ac:dyDescent="0.25">
      <c r="B319" s="3" t="s">
        <v>39</v>
      </c>
      <c r="C319" s="1" t="s">
        <v>9</v>
      </c>
      <c r="D319" s="4">
        <v>13</v>
      </c>
    </row>
    <row r="320" spans="2:4" x14ac:dyDescent="0.25">
      <c r="B320" s="3" t="s">
        <v>39</v>
      </c>
      <c r="C320" s="1" t="s">
        <v>3</v>
      </c>
      <c r="D320" s="4">
        <v>38</v>
      </c>
    </row>
    <row r="321" spans="2:4" x14ac:dyDescent="0.25">
      <c r="B321" s="3" t="s">
        <v>39</v>
      </c>
      <c r="C321" s="1" t="s">
        <v>10</v>
      </c>
      <c r="D321" s="4">
        <v>17</v>
      </c>
    </row>
    <row r="322" spans="2:4" x14ac:dyDescent="0.25">
      <c r="B322" s="3" t="s">
        <v>39</v>
      </c>
      <c r="C322" s="1" t="s">
        <v>6</v>
      </c>
      <c r="D322" s="4">
        <v>63</v>
      </c>
    </row>
    <row r="323" spans="2:4" x14ac:dyDescent="0.25">
      <c r="B323" s="3" t="s">
        <v>39</v>
      </c>
      <c r="C323" s="1" t="s">
        <v>11</v>
      </c>
      <c r="D323" s="4">
        <v>31</v>
      </c>
    </row>
    <row r="324" spans="2:4" x14ac:dyDescent="0.25">
      <c r="B324" s="3" t="s">
        <v>39</v>
      </c>
      <c r="C324" s="1" t="s">
        <v>8</v>
      </c>
      <c r="D324" s="4">
        <v>87.58</v>
      </c>
    </row>
    <row r="325" spans="2:4" x14ac:dyDescent="0.25">
      <c r="B325" s="3" t="s">
        <v>39</v>
      </c>
      <c r="C325" s="1" t="s">
        <v>12</v>
      </c>
      <c r="D325" s="4">
        <v>4</v>
      </c>
    </row>
    <row r="326" spans="2:4" x14ac:dyDescent="0.25">
      <c r="B326" s="3" t="s">
        <v>39</v>
      </c>
      <c r="C326" s="1" t="s">
        <v>49</v>
      </c>
      <c r="D326" s="4">
        <v>4</v>
      </c>
    </row>
    <row r="327" spans="2:4" x14ac:dyDescent="0.25">
      <c r="B327" s="3" t="s">
        <v>39</v>
      </c>
      <c r="C327" s="1" t="s">
        <v>50</v>
      </c>
      <c r="D327" s="5">
        <v>16.490000000000002</v>
      </c>
    </row>
    <row r="328" spans="2:4" x14ac:dyDescent="0.25">
      <c r="B328" s="3" t="s">
        <v>40</v>
      </c>
      <c r="C328" s="1" t="s">
        <v>2</v>
      </c>
      <c r="D328" s="4">
        <v>62</v>
      </c>
    </row>
    <row r="329" spans="2:4" x14ac:dyDescent="0.25">
      <c r="B329" s="3" t="s">
        <v>40</v>
      </c>
      <c r="C329" s="1" t="s">
        <v>7</v>
      </c>
      <c r="D329" s="4">
        <v>48</v>
      </c>
    </row>
    <row r="330" spans="2:4" x14ac:dyDescent="0.25">
      <c r="B330" s="3" t="s">
        <v>40</v>
      </c>
      <c r="C330" s="1" t="s">
        <v>4</v>
      </c>
      <c r="D330" s="4">
        <v>25</v>
      </c>
    </row>
    <row r="331" spans="2:4" x14ac:dyDescent="0.25">
      <c r="B331" s="3" t="s">
        <v>40</v>
      </c>
      <c r="C331" s="1" t="s">
        <v>9</v>
      </c>
      <c r="D331" s="4">
        <v>20</v>
      </c>
    </row>
    <row r="332" spans="2:4" x14ac:dyDescent="0.25">
      <c r="B332" s="3" t="s">
        <v>40</v>
      </c>
      <c r="C332" s="1" t="s">
        <v>3</v>
      </c>
      <c r="D332" s="4">
        <v>47</v>
      </c>
    </row>
    <row r="333" spans="2:4" x14ac:dyDescent="0.25">
      <c r="B333" s="3" t="s">
        <v>40</v>
      </c>
      <c r="C333" s="1" t="s">
        <v>10</v>
      </c>
      <c r="D333" s="4">
        <v>11</v>
      </c>
    </row>
    <row r="334" spans="2:4" x14ac:dyDescent="0.25">
      <c r="B334" s="3" t="s">
        <v>40</v>
      </c>
      <c r="C334" s="1" t="s">
        <v>6</v>
      </c>
      <c r="D334" s="4">
        <v>56</v>
      </c>
    </row>
    <row r="335" spans="2:4" x14ac:dyDescent="0.25">
      <c r="B335" s="3" t="s">
        <v>40</v>
      </c>
      <c r="C335" s="1" t="s">
        <v>11</v>
      </c>
      <c r="D335" s="4">
        <v>30</v>
      </c>
    </row>
    <row r="336" spans="2:4" x14ac:dyDescent="0.25">
      <c r="B336" s="3" t="s">
        <v>40</v>
      </c>
      <c r="C336" s="1" t="s">
        <v>8</v>
      </c>
      <c r="D336" s="4">
        <v>80.73</v>
      </c>
    </row>
    <row r="337" spans="2:4" x14ac:dyDescent="0.25">
      <c r="B337" s="3" t="s">
        <v>40</v>
      </c>
      <c r="C337" s="1" t="s">
        <v>12</v>
      </c>
      <c r="D337" s="4">
        <v>3</v>
      </c>
    </row>
    <row r="338" spans="2:4" x14ac:dyDescent="0.25">
      <c r="B338" s="3" t="s">
        <v>40</v>
      </c>
      <c r="C338" s="1" t="s">
        <v>49</v>
      </c>
      <c r="D338" s="4">
        <v>4</v>
      </c>
    </row>
    <row r="339" spans="2:4" x14ac:dyDescent="0.25">
      <c r="B339" s="3" t="s">
        <v>40</v>
      </c>
      <c r="C339" s="1" t="s">
        <v>50</v>
      </c>
      <c r="D339" s="5">
        <v>16.54</v>
      </c>
    </row>
    <row r="340" spans="2:4" x14ac:dyDescent="0.25">
      <c r="B340" s="3" t="s">
        <v>41</v>
      </c>
      <c r="C340" s="1" t="s">
        <v>2</v>
      </c>
      <c r="D340" s="4">
        <v>59</v>
      </c>
    </row>
    <row r="341" spans="2:4" x14ac:dyDescent="0.25">
      <c r="B341" s="3" t="s">
        <v>41</v>
      </c>
      <c r="C341" s="1" t="s">
        <v>7</v>
      </c>
      <c r="D341" s="4">
        <v>58</v>
      </c>
    </row>
    <row r="342" spans="2:4" x14ac:dyDescent="0.25">
      <c r="B342" s="3" t="s">
        <v>41</v>
      </c>
      <c r="C342" s="1" t="s">
        <v>4</v>
      </c>
      <c r="D342" s="4">
        <v>32</v>
      </c>
    </row>
    <row r="343" spans="2:4" x14ac:dyDescent="0.25">
      <c r="B343" s="3" t="s">
        <v>41</v>
      </c>
      <c r="C343" s="1" t="s">
        <v>9</v>
      </c>
      <c r="D343" s="4">
        <v>13</v>
      </c>
    </row>
    <row r="344" spans="2:4" x14ac:dyDescent="0.25">
      <c r="B344" s="3" t="s">
        <v>41</v>
      </c>
      <c r="C344" s="1" t="s">
        <v>3</v>
      </c>
      <c r="D344" s="4">
        <v>41</v>
      </c>
    </row>
    <row r="345" spans="2:4" x14ac:dyDescent="0.25">
      <c r="B345" s="3" t="s">
        <v>41</v>
      </c>
      <c r="C345" s="1" t="s">
        <v>10</v>
      </c>
      <c r="D345" s="4">
        <v>13</v>
      </c>
    </row>
    <row r="346" spans="2:4" x14ac:dyDescent="0.25">
      <c r="B346" s="3" t="s">
        <v>41</v>
      </c>
      <c r="C346" s="1" t="s">
        <v>6</v>
      </c>
      <c r="D346" s="4">
        <v>54</v>
      </c>
    </row>
    <row r="347" spans="2:4" x14ac:dyDescent="0.25">
      <c r="B347" s="3" t="s">
        <v>41</v>
      </c>
      <c r="C347" s="1" t="s">
        <v>11</v>
      </c>
      <c r="D347" s="4">
        <v>35</v>
      </c>
    </row>
    <row r="348" spans="2:4" x14ac:dyDescent="0.25">
      <c r="B348" s="3" t="s">
        <v>41</v>
      </c>
      <c r="C348" s="1" t="s">
        <v>8</v>
      </c>
      <c r="D348" s="4">
        <v>88.449999999999989</v>
      </c>
    </row>
    <row r="349" spans="2:4" x14ac:dyDescent="0.25">
      <c r="B349" s="3" t="s">
        <v>41</v>
      </c>
      <c r="C349" s="1" t="s">
        <v>12</v>
      </c>
      <c r="D349" s="4">
        <v>4</v>
      </c>
    </row>
    <row r="350" spans="2:4" x14ac:dyDescent="0.25">
      <c r="B350" s="3" t="s">
        <v>41</v>
      </c>
      <c r="C350" s="1" t="s">
        <v>49</v>
      </c>
      <c r="D350" s="4">
        <v>5</v>
      </c>
    </row>
    <row r="351" spans="2:4" x14ac:dyDescent="0.25">
      <c r="B351" s="3" t="s">
        <v>41</v>
      </c>
      <c r="C351" s="1" t="s">
        <v>50</v>
      </c>
      <c r="D351" s="5">
        <v>16.05</v>
      </c>
    </row>
    <row r="352" spans="2:4" x14ac:dyDescent="0.25">
      <c r="B352" s="3" t="s">
        <v>42</v>
      </c>
      <c r="C352" s="1" t="s">
        <v>2</v>
      </c>
      <c r="D352" s="4">
        <v>67</v>
      </c>
    </row>
    <row r="353" spans="2:4" x14ac:dyDescent="0.25">
      <c r="B353" s="3" t="s">
        <v>42</v>
      </c>
      <c r="C353" s="1" t="s">
        <v>7</v>
      </c>
      <c r="D353" s="4">
        <v>56</v>
      </c>
    </row>
    <row r="354" spans="2:4" x14ac:dyDescent="0.25">
      <c r="B354" s="3" t="s">
        <v>42</v>
      </c>
      <c r="C354" s="1" t="s">
        <v>4</v>
      </c>
      <c r="D354" s="4">
        <v>31</v>
      </c>
    </row>
    <row r="355" spans="2:4" x14ac:dyDescent="0.25">
      <c r="B355" s="3" t="s">
        <v>42</v>
      </c>
      <c r="C355" s="1" t="s">
        <v>9</v>
      </c>
      <c r="D355" s="4">
        <v>18</v>
      </c>
    </row>
    <row r="356" spans="2:4" x14ac:dyDescent="0.25">
      <c r="B356" s="3" t="s">
        <v>42</v>
      </c>
      <c r="C356" s="1" t="s">
        <v>3</v>
      </c>
      <c r="D356" s="4">
        <v>47</v>
      </c>
    </row>
    <row r="357" spans="2:4" x14ac:dyDescent="0.25">
      <c r="B357" s="3" t="s">
        <v>42</v>
      </c>
      <c r="C357" s="1" t="s">
        <v>10</v>
      </c>
      <c r="D357" s="4">
        <v>17</v>
      </c>
    </row>
    <row r="358" spans="2:4" x14ac:dyDescent="0.25">
      <c r="B358" s="3" t="s">
        <v>42</v>
      </c>
      <c r="C358" s="1" t="s">
        <v>6</v>
      </c>
      <c r="D358" s="4">
        <v>66</v>
      </c>
    </row>
    <row r="359" spans="2:4" x14ac:dyDescent="0.25">
      <c r="B359" s="3" t="s">
        <v>42</v>
      </c>
      <c r="C359" s="1" t="s">
        <v>11</v>
      </c>
      <c r="D359" s="4">
        <v>30</v>
      </c>
    </row>
    <row r="360" spans="2:4" x14ac:dyDescent="0.25">
      <c r="B360" s="3" t="s">
        <v>42</v>
      </c>
      <c r="C360" s="1" t="s">
        <v>8</v>
      </c>
      <c r="D360" s="4">
        <v>102.92</v>
      </c>
    </row>
    <row r="361" spans="2:4" x14ac:dyDescent="0.25">
      <c r="B361" s="3" t="s">
        <v>42</v>
      </c>
      <c r="C361" s="1" t="s">
        <v>12</v>
      </c>
      <c r="D361" s="4">
        <v>3</v>
      </c>
    </row>
    <row r="362" spans="2:4" x14ac:dyDescent="0.25">
      <c r="B362" s="3" t="s">
        <v>42</v>
      </c>
      <c r="C362" s="1" t="s">
        <v>49</v>
      </c>
      <c r="D362" s="4">
        <v>4</v>
      </c>
    </row>
    <row r="363" spans="2:4" x14ac:dyDescent="0.25">
      <c r="B363" s="3" t="s">
        <v>42</v>
      </c>
      <c r="C363" s="1" t="s">
        <v>50</v>
      </c>
      <c r="D363" s="5">
        <v>18.360000000000003</v>
      </c>
    </row>
    <row r="364" spans="2:4" x14ac:dyDescent="0.25">
      <c r="B364" s="3" t="s">
        <v>43</v>
      </c>
      <c r="C364" s="1" t="s">
        <v>2</v>
      </c>
      <c r="D364" s="4">
        <v>70</v>
      </c>
    </row>
    <row r="365" spans="2:4" x14ac:dyDescent="0.25">
      <c r="B365" s="3" t="s">
        <v>43</v>
      </c>
      <c r="C365" s="1" t="s">
        <v>7</v>
      </c>
      <c r="D365" s="4">
        <v>52</v>
      </c>
    </row>
    <row r="366" spans="2:4" x14ac:dyDescent="0.25">
      <c r="B366" s="3" t="s">
        <v>43</v>
      </c>
      <c r="C366" s="1" t="s">
        <v>4</v>
      </c>
      <c r="D366" s="4">
        <v>37</v>
      </c>
    </row>
    <row r="367" spans="2:4" x14ac:dyDescent="0.25">
      <c r="B367" s="3" t="s">
        <v>43</v>
      </c>
      <c r="C367" s="1" t="s">
        <v>9</v>
      </c>
      <c r="D367" s="4">
        <v>10</v>
      </c>
    </row>
    <row r="368" spans="2:4" x14ac:dyDescent="0.25">
      <c r="B368" s="3" t="s">
        <v>43</v>
      </c>
      <c r="C368" s="1" t="s">
        <v>3</v>
      </c>
      <c r="D368" s="4">
        <v>35</v>
      </c>
    </row>
    <row r="369" spans="2:4" x14ac:dyDescent="0.25">
      <c r="B369" s="3" t="s">
        <v>43</v>
      </c>
      <c r="C369" s="1" t="s">
        <v>10</v>
      </c>
      <c r="D369" s="4">
        <v>18</v>
      </c>
    </row>
    <row r="370" spans="2:4" x14ac:dyDescent="0.25">
      <c r="B370" s="3" t="s">
        <v>43</v>
      </c>
      <c r="C370" s="1" t="s">
        <v>6</v>
      </c>
      <c r="D370" s="4">
        <v>59</v>
      </c>
    </row>
    <row r="371" spans="2:4" x14ac:dyDescent="0.25">
      <c r="B371" s="3" t="s">
        <v>43</v>
      </c>
      <c r="C371" s="1" t="s">
        <v>11</v>
      </c>
      <c r="D371" s="4">
        <v>35</v>
      </c>
    </row>
    <row r="372" spans="2:4" x14ac:dyDescent="0.25">
      <c r="B372" s="3" t="s">
        <v>43</v>
      </c>
      <c r="C372" s="1" t="s">
        <v>8</v>
      </c>
      <c r="D372" s="4">
        <v>104.28</v>
      </c>
    </row>
    <row r="373" spans="2:4" x14ac:dyDescent="0.25">
      <c r="B373" s="3" t="s">
        <v>43</v>
      </c>
      <c r="C373" s="1" t="s">
        <v>12</v>
      </c>
      <c r="D373" s="4">
        <v>3</v>
      </c>
    </row>
    <row r="374" spans="2:4" x14ac:dyDescent="0.25">
      <c r="B374" s="3" t="s">
        <v>43</v>
      </c>
      <c r="C374" s="1" t="s">
        <v>49</v>
      </c>
      <c r="D374" s="4">
        <v>5</v>
      </c>
    </row>
    <row r="375" spans="2:4" x14ac:dyDescent="0.25">
      <c r="B375" s="3" t="s">
        <v>43</v>
      </c>
      <c r="C375" s="1" t="s">
        <v>50</v>
      </c>
      <c r="D375" s="5">
        <v>17.240000000000002</v>
      </c>
    </row>
    <row r="376" spans="2:4" x14ac:dyDescent="0.25">
      <c r="B376" s="3" t="s">
        <v>44</v>
      </c>
      <c r="C376" s="1" t="s">
        <v>2</v>
      </c>
      <c r="D376" s="4">
        <v>75</v>
      </c>
    </row>
    <row r="377" spans="2:4" x14ac:dyDescent="0.25">
      <c r="B377" s="3" t="s">
        <v>44</v>
      </c>
      <c r="C377" s="1" t="s">
        <v>7</v>
      </c>
      <c r="D377" s="4">
        <v>47</v>
      </c>
    </row>
    <row r="378" spans="2:4" x14ac:dyDescent="0.25">
      <c r="B378" s="3" t="s">
        <v>44</v>
      </c>
      <c r="C378" s="1" t="s">
        <v>4</v>
      </c>
      <c r="D378" s="4">
        <v>27</v>
      </c>
    </row>
    <row r="379" spans="2:4" x14ac:dyDescent="0.25">
      <c r="B379" s="3" t="s">
        <v>44</v>
      </c>
      <c r="C379" s="1" t="s">
        <v>9</v>
      </c>
      <c r="D379" s="4">
        <v>19</v>
      </c>
    </row>
    <row r="380" spans="2:4" x14ac:dyDescent="0.25">
      <c r="B380" s="3" t="s">
        <v>44</v>
      </c>
      <c r="C380" s="1" t="s">
        <v>3</v>
      </c>
      <c r="D380" s="4">
        <v>45</v>
      </c>
    </row>
    <row r="381" spans="2:4" x14ac:dyDescent="0.25">
      <c r="B381" s="3" t="s">
        <v>44</v>
      </c>
      <c r="C381" s="1" t="s">
        <v>10</v>
      </c>
      <c r="D381" s="4">
        <v>11</v>
      </c>
    </row>
    <row r="382" spans="2:4" x14ac:dyDescent="0.25">
      <c r="B382" s="3" t="s">
        <v>44</v>
      </c>
      <c r="C382" s="1" t="s">
        <v>6</v>
      </c>
      <c r="D382" s="4">
        <v>59</v>
      </c>
    </row>
    <row r="383" spans="2:4" x14ac:dyDescent="0.25">
      <c r="B383" s="3" t="s">
        <v>44</v>
      </c>
      <c r="C383" s="1" t="s">
        <v>11</v>
      </c>
      <c r="D383" s="4">
        <v>30</v>
      </c>
    </row>
    <row r="384" spans="2:4" x14ac:dyDescent="0.25">
      <c r="B384" s="3" t="s">
        <v>44</v>
      </c>
      <c r="C384" s="1" t="s">
        <v>8</v>
      </c>
      <c r="D384" s="4">
        <v>78.25</v>
      </c>
    </row>
    <row r="385" spans="2:4" x14ac:dyDescent="0.25">
      <c r="B385" s="3" t="s">
        <v>44</v>
      </c>
      <c r="C385" s="1" t="s">
        <v>12</v>
      </c>
      <c r="D385" s="4">
        <v>4</v>
      </c>
    </row>
    <row r="386" spans="2:4" x14ac:dyDescent="0.25">
      <c r="B386" s="3" t="s">
        <v>44</v>
      </c>
      <c r="C386" s="1" t="s">
        <v>49</v>
      </c>
      <c r="D386" s="4">
        <v>5</v>
      </c>
    </row>
    <row r="387" spans="2:4" x14ac:dyDescent="0.25">
      <c r="B387" s="3" t="s">
        <v>44</v>
      </c>
      <c r="C387" s="1" t="s">
        <v>50</v>
      </c>
      <c r="D387" s="5">
        <v>17.840000000000003</v>
      </c>
    </row>
    <row r="388" spans="2:4" x14ac:dyDescent="0.25">
      <c r="B388" s="3" t="s">
        <v>45</v>
      </c>
      <c r="C388" s="1" t="s">
        <v>2</v>
      </c>
      <c r="D388" s="4">
        <v>65</v>
      </c>
    </row>
    <row r="389" spans="2:4" x14ac:dyDescent="0.25">
      <c r="B389" s="3" t="s">
        <v>45</v>
      </c>
      <c r="C389" s="1" t="s">
        <v>7</v>
      </c>
      <c r="D389" s="4">
        <v>47</v>
      </c>
    </row>
    <row r="390" spans="2:4" x14ac:dyDescent="0.25">
      <c r="B390" s="3" t="s">
        <v>45</v>
      </c>
      <c r="C390" s="1" t="s">
        <v>4</v>
      </c>
      <c r="D390" s="4">
        <v>38</v>
      </c>
    </row>
    <row r="391" spans="2:4" x14ac:dyDescent="0.25">
      <c r="B391" s="3" t="s">
        <v>45</v>
      </c>
      <c r="C391" s="1" t="s">
        <v>9</v>
      </c>
      <c r="D391" s="4">
        <v>13</v>
      </c>
    </row>
    <row r="392" spans="2:4" x14ac:dyDescent="0.25">
      <c r="B392" s="3" t="s">
        <v>45</v>
      </c>
      <c r="C392" s="1" t="s">
        <v>3</v>
      </c>
      <c r="D392" s="4">
        <v>39</v>
      </c>
    </row>
    <row r="393" spans="2:4" x14ac:dyDescent="0.25">
      <c r="B393" s="3" t="s">
        <v>45</v>
      </c>
      <c r="C393" s="1" t="s">
        <v>10</v>
      </c>
      <c r="D393" s="4">
        <v>11</v>
      </c>
    </row>
    <row r="394" spans="2:4" x14ac:dyDescent="0.25">
      <c r="B394" s="3" t="s">
        <v>45</v>
      </c>
      <c r="C394" s="1" t="s">
        <v>6</v>
      </c>
      <c r="D394" s="4">
        <v>58</v>
      </c>
    </row>
    <row r="395" spans="2:4" x14ac:dyDescent="0.25">
      <c r="B395" s="3" t="s">
        <v>45</v>
      </c>
      <c r="C395" s="1" t="s">
        <v>11</v>
      </c>
      <c r="D395" s="4">
        <v>32</v>
      </c>
    </row>
    <row r="396" spans="2:4" x14ac:dyDescent="0.25">
      <c r="B396" s="3" t="s">
        <v>45</v>
      </c>
      <c r="C396" s="1" t="s">
        <v>8</v>
      </c>
      <c r="D396" s="4">
        <v>78.78</v>
      </c>
    </row>
    <row r="397" spans="2:4" x14ac:dyDescent="0.25">
      <c r="B397" s="3" t="s">
        <v>45</v>
      </c>
      <c r="C397" s="1" t="s">
        <v>12</v>
      </c>
      <c r="D397" s="4">
        <v>3</v>
      </c>
    </row>
    <row r="398" spans="2:4" x14ac:dyDescent="0.25">
      <c r="B398" s="3" t="s">
        <v>45</v>
      </c>
      <c r="C398" s="1" t="s">
        <v>49</v>
      </c>
      <c r="D398" s="4">
        <v>4</v>
      </c>
    </row>
    <row r="399" spans="2:4" x14ac:dyDescent="0.25">
      <c r="B399" s="3" t="s">
        <v>45</v>
      </c>
      <c r="C399" s="1" t="s">
        <v>50</v>
      </c>
      <c r="D399" s="5">
        <v>17.170000000000002</v>
      </c>
    </row>
    <row r="400" spans="2:4" x14ac:dyDescent="0.25">
      <c r="B400" s="3" t="s">
        <v>46</v>
      </c>
      <c r="C400" s="1" t="s">
        <v>2</v>
      </c>
      <c r="D400" s="4">
        <v>72</v>
      </c>
    </row>
    <row r="401" spans="2:4" x14ac:dyDescent="0.25">
      <c r="B401" s="3" t="s">
        <v>46</v>
      </c>
      <c r="C401" s="1" t="s">
        <v>7</v>
      </c>
      <c r="D401" s="4">
        <v>51</v>
      </c>
    </row>
    <row r="402" spans="2:4" x14ac:dyDescent="0.25">
      <c r="B402" s="3" t="s">
        <v>46</v>
      </c>
      <c r="C402" s="1" t="s">
        <v>4</v>
      </c>
      <c r="D402" s="4">
        <v>34</v>
      </c>
    </row>
    <row r="403" spans="2:4" x14ac:dyDescent="0.25">
      <c r="B403" s="3" t="s">
        <v>46</v>
      </c>
      <c r="C403" s="1" t="s">
        <v>9</v>
      </c>
      <c r="D403" s="4">
        <v>16</v>
      </c>
    </row>
    <row r="404" spans="2:4" x14ac:dyDescent="0.25">
      <c r="B404" s="3" t="s">
        <v>46</v>
      </c>
      <c r="C404" s="1" t="s">
        <v>3</v>
      </c>
      <c r="D404" s="4">
        <v>39</v>
      </c>
    </row>
    <row r="405" spans="2:4" x14ac:dyDescent="0.25">
      <c r="B405" s="3" t="s">
        <v>46</v>
      </c>
      <c r="C405" s="1" t="s">
        <v>10</v>
      </c>
      <c r="D405" s="4">
        <v>10</v>
      </c>
    </row>
    <row r="406" spans="2:4" x14ac:dyDescent="0.25">
      <c r="B406" s="3" t="s">
        <v>46</v>
      </c>
      <c r="C406" s="1" t="s">
        <v>6</v>
      </c>
      <c r="D406" s="4">
        <v>64</v>
      </c>
    </row>
    <row r="407" spans="2:4" x14ac:dyDescent="0.25">
      <c r="B407" s="3" t="s">
        <v>46</v>
      </c>
      <c r="C407" s="1" t="s">
        <v>11</v>
      </c>
      <c r="D407" s="4">
        <v>35</v>
      </c>
    </row>
    <row r="408" spans="2:4" x14ac:dyDescent="0.25">
      <c r="B408" s="3" t="s">
        <v>46</v>
      </c>
      <c r="C408" s="1" t="s">
        <v>8</v>
      </c>
      <c r="D408" s="4">
        <v>83.460000000000008</v>
      </c>
    </row>
    <row r="409" spans="2:4" x14ac:dyDescent="0.25">
      <c r="B409" s="3" t="s">
        <v>46</v>
      </c>
      <c r="C409" s="1" t="s">
        <v>12</v>
      </c>
      <c r="D409" s="4">
        <v>3</v>
      </c>
    </row>
    <row r="410" spans="2:4" x14ac:dyDescent="0.25">
      <c r="B410" s="3" t="s">
        <v>46</v>
      </c>
      <c r="C410" s="1" t="s">
        <v>49</v>
      </c>
      <c r="D410" s="4">
        <v>5</v>
      </c>
    </row>
    <row r="411" spans="2:4" x14ac:dyDescent="0.25">
      <c r="B411" s="3" t="s">
        <v>46</v>
      </c>
      <c r="C411" s="1" t="s">
        <v>50</v>
      </c>
      <c r="D411" s="5">
        <v>18.05</v>
      </c>
    </row>
    <row r="412" spans="2:4" x14ac:dyDescent="0.25">
      <c r="B412" s="3" t="s">
        <v>47</v>
      </c>
      <c r="C412" s="1" t="s">
        <v>2</v>
      </c>
      <c r="D412" s="4">
        <v>64</v>
      </c>
    </row>
    <row r="413" spans="2:4" x14ac:dyDescent="0.25">
      <c r="B413" s="3" t="s">
        <v>47</v>
      </c>
      <c r="C413" s="1" t="s">
        <v>7</v>
      </c>
      <c r="D413" s="4">
        <v>52</v>
      </c>
    </row>
    <row r="414" spans="2:4" x14ac:dyDescent="0.25">
      <c r="B414" s="3" t="s">
        <v>47</v>
      </c>
      <c r="C414" s="1" t="s">
        <v>4</v>
      </c>
      <c r="D414" s="4">
        <v>37</v>
      </c>
    </row>
    <row r="415" spans="2:4" x14ac:dyDescent="0.25">
      <c r="B415" s="3" t="s">
        <v>47</v>
      </c>
      <c r="C415" s="1" t="s">
        <v>9</v>
      </c>
      <c r="D415" s="4">
        <v>15</v>
      </c>
    </row>
    <row r="416" spans="2:4" x14ac:dyDescent="0.25">
      <c r="B416" s="3" t="s">
        <v>47</v>
      </c>
      <c r="C416" s="1" t="s">
        <v>3</v>
      </c>
      <c r="D416" s="4">
        <v>50</v>
      </c>
    </row>
    <row r="417" spans="2:4" x14ac:dyDescent="0.25">
      <c r="B417" s="3" t="s">
        <v>47</v>
      </c>
      <c r="C417" s="1" t="s">
        <v>10</v>
      </c>
      <c r="D417" s="4">
        <v>14</v>
      </c>
    </row>
    <row r="418" spans="2:4" x14ac:dyDescent="0.25">
      <c r="B418" s="3" t="s">
        <v>47</v>
      </c>
      <c r="C418" s="1" t="s">
        <v>6</v>
      </c>
      <c r="D418" s="4">
        <v>58</v>
      </c>
    </row>
    <row r="419" spans="2:4" x14ac:dyDescent="0.25">
      <c r="B419" s="3" t="s">
        <v>47</v>
      </c>
      <c r="C419" s="1" t="s">
        <v>11</v>
      </c>
      <c r="D419" s="4">
        <v>33</v>
      </c>
    </row>
    <row r="420" spans="2:4" x14ac:dyDescent="0.25">
      <c r="B420" s="3" t="s">
        <v>47</v>
      </c>
      <c r="C420" s="1" t="s">
        <v>8</v>
      </c>
      <c r="D420" s="4">
        <v>87.210000000000008</v>
      </c>
    </row>
    <row r="421" spans="2:4" x14ac:dyDescent="0.25">
      <c r="B421" s="3" t="s">
        <v>47</v>
      </c>
      <c r="C421" s="1" t="s">
        <v>12</v>
      </c>
      <c r="D421" s="4">
        <v>3</v>
      </c>
    </row>
    <row r="422" spans="2:4" x14ac:dyDescent="0.25">
      <c r="B422" s="3" t="s">
        <v>47</v>
      </c>
      <c r="C422" s="1" t="s">
        <v>49</v>
      </c>
      <c r="D422" s="4">
        <v>5</v>
      </c>
    </row>
    <row r="423" spans="2:4" x14ac:dyDescent="0.25">
      <c r="B423" s="3" t="s">
        <v>47</v>
      </c>
      <c r="C423" s="1" t="s">
        <v>50</v>
      </c>
      <c r="D423" s="5">
        <v>18.010000000000002</v>
      </c>
    </row>
    <row r="424" spans="2:4" x14ac:dyDescent="0.25">
      <c r="B424" s="3" t="s">
        <v>48</v>
      </c>
      <c r="C424" s="1" t="s">
        <v>2</v>
      </c>
      <c r="D424" s="4">
        <v>66</v>
      </c>
    </row>
    <row r="425" spans="2:4" x14ac:dyDescent="0.25">
      <c r="B425" s="3" t="s">
        <v>48</v>
      </c>
      <c r="C425" s="1" t="s">
        <v>7</v>
      </c>
      <c r="D425" s="4">
        <v>56</v>
      </c>
    </row>
    <row r="426" spans="2:4" x14ac:dyDescent="0.25">
      <c r="B426" s="3" t="s">
        <v>48</v>
      </c>
      <c r="C426" s="1" t="s">
        <v>4</v>
      </c>
      <c r="D426" s="4">
        <v>38</v>
      </c>
    </row>
    <row r="427" spans="2:4" x14ac:dyDescent="0.25">
      <c r="B427" s="3" t="s">
        <v>48</v>
      </c>
      <c r="C427" s="1" t="s">
        <v>9</v>
      </c>
      <c r="D427" s="4">
        <v>13</v>
      </c>
    </row>
    <row r="428" spans="2:4" x14ac:dyDescent="0.25">
      <c r="B428" s="3" t="s">
        <v>48</v>
      </c>
      <c r="C428" s="1" t="s">
        <v>3</v>
      </c>
      <c r="D428" s="4">
        <v>41</v>
      </c>
    </row>
    <row r="429" spans="2:4" x14ac:dyDescent="0.25">
      <c r="B429" s="3" t="s">
        <v>48</v>
      </c>
      <c r="C429" s="1" t="s">
        <v>10</v>
      </c>
      <c r="D429" s="4">
        <v>18</v>
      </c>
    </row>
    <row r="430" spans="2:4" x14ac:dyDescent="0.25">
      <c r="B430" s="3" t="s">
        <v>48</v>
      </c>
      <c r="C430" s="1" t="s">
        <v>6</v>
      </c>
      <c r="D430" s="4">
        <v>65</v>
      </c>
    </row>
    <row r="431" spans="2:4" x14ac:dyDescent="0.25">
      <c r="B431" s="3" t="s">
        <v>48</v>
      </c>
      <c r="C431" s="1" t="s">
        <v>11</v>
      </c>
      <c r="D431" s="4">
        <v>30</v>
      </c>
    </row>
    <row r="432" spans="2:4" x14ac:dyDescent="0.25">
      <c r="B432" s="3" t="s">
        <v>48</v>
      </c>
      <c r="C432" s="1" t="s">
        <v>8</v>
      </c>
      <c r="D432" s="4">
        <v>91.56</v>
      </c>
    </row>
    <row r="433" spans="2:4" x14ac:dyDescent="0.25">
      <c r="B433" s="3" t="s">
        <v>48</v>
      </c>
      <c r="C433" s="1" t="s">
        <v>12</v>
      </c>
      <c r="D433" s="4">
        <v>4</v>
      </c>
    </row>
    <row r="434" spans="2:4" x14ac:dyDescent="0.25">
      <c r="B434" s="3" t="s">
        <v>48</v>
      </c>
      <c r="C434" s="1" t="s">
        <v>49</v>
      </c>
      <c r="D434" s="4">
        <v>4</v>
      </c>
    </row>
    <row r="435" spans="2:4" x14ac:dyDescent="0.25">
      <c r="B435" s="3" t="s">
        <v>48</v>
      </c>
      <c r="C435" s="1" t="s">
        <v>50</v>
      </c>
      <c r="D435" s="5">
        <v>18.130000000000003</v>
      </c>
    </row>
    <row r="436" spans="2:4" x14ac:dyDescent="0.25">
      <c r="B436" t="s">
        <v>24</v>
      </c>
      <c r="C436" t="s">
        <v>51</v>
      </c>
      <c r="D436">
        <v>524</v>
      </c>
    </row>
    <row r="437" spans="2:4" x14ac:dyDescent="0.25">
      <c r="B437" t="s">
        <v>36</v>
      </c>
      <c r="C437" t="s">
        <v>51</v>
      </c>
      <c r="D437">
        <v>550</v>
      </c>
    </row>
    <row r="438" spans="2:4" x14ac:dyDescent="0.25">
      <c r="B438" t="s">
        <v>48</v>
      </c>
      <c r="C438" t="s">
        <v>51</v>
      </c>
      <c r="D438">
        <v>628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2803-5A2F-4F86-A0CB-B0BD4211D7AE}">
  <dimension ref="B1:J11"/>
  <sheetViews>
    <sheetView tabSelected="1" workbookViewId="0">
      <selection activeCell="F14" sqref="F14"/>
    </sheetView>
  </sheetViews>
  <sheetFormatPr defaultRowHeight="12" x14ac:dyDescent="0.2"/>
  <cols>
    <col min="1" max="1" width="2" style="47" customWidth="1"/>
    <col min="2" max="2" width="19.85546875" style="47" customWidth="1"/>
    <col min="3" max="16384" width="9.140625" style="47"/>
  </cols>
  <sheetData>
    <row r="1" spans="2:10" ht="15.75" x14ac:dyDescent="0.25">
      <c r="B1" s="24" t="s">
        <v>170</v>
      </c>
    </row>
    <row r="3" spans="2:10" x14ac:dyDescent="0.2">
      <c r="F3" s="95" t="s">
        <v>119</v>
      </c>
      <c r="G3" s="95"/>
      <c r="H3" s="95"/>
      <c r="I3" s="95"/>
      <c r="J3" s="95"/>
    </row>
    <row r="4" spans="2:10" ht="12.75" thickBot="1" x14ac:dyDescent="0.25">
      <c r="B4" s="12" t="s">
        <v>61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153</v>
      </c>
      <c r="C5" s="69" t="s">
        <v>139</v>
      </c>
      <c r="D5" s="69" t="s">
        <v>139</v>
      </c>
      <c r="E5" s="69" t="s">
        <v>139</v>
      </c>
      <c r="F5" s="58">
        <f>E9</f>
        <v>485.3</v>
      </c>
      <c r="G5" s="58">
        <f>F9</f>
        <v>691.01555059288535</v>
      </c>
      <c r="H5" s="58">
        <f>G9</f>
        <v>905.08695515642376</v>
      </c>
      <c r="I5" s="58">
        <f>H9</f>
        <v>1127.8519457029515</v>
      </c>
      <c r="J5" s="58">
        <f>I9</f>
        <v>1359.6660020586651</v>
      </c>
    </row>
    <row r="6" spans="2:10" x14ac:dyDescent="0.2">
      <c r="B6" s="58" t="s">
        <v>154</v>
      </c>
      <c r="C6" s="69" t="s">
        <v>139</v>
      </c>
      <c r="D6" s="69" t="s">
        <v>139</v>
      </c>
      <c r="E6" s="69" t="s">
        <v>139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</row>
    <row r="7" spans="2:10" x14ac:dyDescent="0.2">
      <c r="B7" s="58" t="s">
        <v>155</v>
      </c>
      <c r="C7" s="69" t="s">
        <v>139</v>
      </c>
      <c r="D7" s="69" t="s">
        <v>139</v>
      </c>
      <c r="E7" s="69" t="s">
        <v>139</v>
      </c>
      <c r="F7" s="58">
        <f>'P&amp;L'!I16</f>
        <v>342.85925098814226</v>
      </c>
      <c r="G7" s="58">
        <f>'P&amp;L'!J16</f>
        <v>356.78567427256388</v>
      </c>
      <c r="H7" s="58">
        <f>'P&amp;L'!K16</f>
        <v>371.27498424421293</v>
      </c>
      <c r="I7" s="58">
        <f>'P&amp;L'!L16</f>
        <v>386.35676059285606</v>
      </c>
      <c r="J7" s="58">
        <f>'P&amp;L'!M16</f>
        <v>402.06260497856908</v>
      </c>
    </row>
    <row r="8" spans="2:10" x14ac:dyDescent="0.2">
      <c r="B8" s="58" t="s">
        <v>156</v>
      </c>
      <c r="C8" s="69" t="s">
        <v>139</v>
      </c>
      <c r="D8" s="69" t="s">
        <v>139</v>
      </c>
      <c r="E8" s="69" t="s">
        <v>139</v>
      </c>
      <c r="F8" s="58">
        <f>IF(F7&gt;0,-F11*F7,0)</f>
        <v>-137.1437003952569</v>
      </c>
      <c r="G8" s="58">
        <f t="shared" ref="G8:J8" si="0">IF(G7&gt;0,-G11*G7,0)</f>
        <v>-142.71426970902556</v>
      </c>
      <c r="H8" s="58">
        <f t="shared" si="0"/>
        <v>-148.50999369768519</v>
      </c>
      <c r="I8" s="58">
        <f t="shared" si="0"/>
        <v>-154.54270423714243</v>
      </c>
      <c r="J8" s="58">
        <f t="shared" si="0"/>
        <v>-160.82504199142764</v>
      </c>
    </row>
    <row r="9" spans="2:10" ht="12.75" thickBot="1" x14ac:dyDescent="0.25">
      <c r="B9" s="17" t="s">
        <v>157</v>
      </c>
      <c r="C9" s="17"/>
      <c r="D9" s="17"/>
      <c r="E9" s="17">
        <f>BS!E16</f>
        <v>485.3</v>
      </c>
      <c r="F9" s="17">
        <f>SUM(F5:F8)</f>
        <v>691.01555059288535</v>
      </c>
      <c r="G9" s="17">
        <f t="shared" ref="G9:J9" si="1">SUM(G5:G8)</f>
        <v>905.08695515642376</v>
      </c>
      <c r="H9" s="17">
        <f t="shared" si="1"/>
        <v>1127.8519457029515</v>
      </c>
      <c r="I9" s="17">
        <f t="shared" si="1"/>
        <v>1359.6660020586651</v>
      </c>
      <c r="J9" s="17">
        <f t="shared" si="1"/>
        <v>1600.9035650458065</v>
      </c>
    </row>
    <row r="11" spans="2:10" x14ac:dyDescent="0.2">
      <c r="B11" s="81" t="s">
        <v>158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FD95-9CEF-4CA0-BB47-EC11DADD4ABD}">
  <dimension ref="B1:H19"/>
  <sheetViews>
    <sheetView showGridLines="0" tabSelected="1" workbookViewId="0">
      <selection activeCell="F14" sqref="F14"/>
    </sheetView>
  </sheetViews>
  <sheetFormatPr defaultRowHeight="12" x14ac:dyDescent="0.2"/>
  <cols>
    <col min="1" max="1" width="2" style="47" customWidth="1"/>
    <col min="2" max="2" width="25.42578125" style="47" customWidth="1"/>
    <col min="3" max="16384" width="9.140625" style="47"/>
  </cols>
  <sheetData>
    <row r="1" spans="2:8" ht="15.75" x14ac:dyDescent="0.25">
      <c r="B1" s="24" t="s">
        <v>170</v>
      </c>
    </row>
    <row r="2" spans="2:8" ht="15.75" x14ac:dyDescent="0.25">
      <c r="B2" s="24"/>
    </row>
    <row r="3" spans="2:8" ht="12.75" x14ac:dyDescent="0.2">
      <c r="C3" s="96" t="s">
        <v>119</v>
      </c>
      <c r="D3" s="96"/>
      <c r="E3" s="96"/>
      <c r="F3" s="96"/>
      <c r="G3" s="96"/>
    </row>
    <row r="4" spans="2:8" ht="12.75" thickBot="1" x14ac:dyDescent="0.25">
      <c r="B4" s="12" t="s">
        <v>61</v>
      </c>
      <c r="C4" s="86">
        <v>2017</v>
      </c>
      <c r="D4" s="86">
        <v>2018</v>
      </c>
      <c r="E4" s="86">
        <v>2019</v>
      </c>
      <c r="F4" s="86">
        <v>2020</v>
      </c>
      <c r="G4" s="86">
        <v>2021</v>
      </c>
    </row>
    <row r="5" spans="2:8" x14ac:dyDescent="0.2">
      <c r="B5" s="58" t="s">
        <v>57</v>
      </c>
      <c r="C5" s="87">
        <f>'P&amp;L'!I10</f>
        <v>626.24</v>
      </c>
      <c r="D5" s="92">
        <f>'P&amp;L'!J10</f>
        <v>645.02719999999999</v>
      </c>
      <c r="E5" s="92">
        <f>'P&amp;L'!K10</f>
        <v>664.37801600000012</v>
      </c>
      <c r="F5" s="92">
        <f>'P&amp;L'!L10</f>
        <v>684.30935648000013</v>
      </c>
      <c r="G5" s="92">
        <f>'P&amp;L'!M10</f>
        <v>704.83863717440022</v>
      </c>
    </row>
    <row r="6" spans="2:8" x14ac:dyDescent="0.2">
      <c r="B6" s="58" t="s">
        <v>159</v>
      </c>
      <c r="C6" s="91">
        <f>'P&amp;L'!I13</f>
        <v>-54.449999999999996</v>
      </c>
      <c r="D6" s="91">
        <f>'P&amp;L'!J13</f>
        <v>-50.866096104453106</v>
      </c>
      <c r="E6" s="91">
        <f>'P&amp;L'!K13</f>
        <v>-46.959640858306997</v>
      </c>
      <c r="F6" s="91">
        <f>'P&amp;L'!L13</f>
        <v>-42.701604640007737</v>
      </c>
      <c r="G6" s="91">
        <f>'P&amp;L'!M13</f>
        <v>-38.060345162061552</v>
      </c>
    </row>
    <row r="7" spans="2:8" x14ac:dyDescent="0.2">
      <c r="B7" s="58" t="s">
        <v>50</v>
      </c>
      <c r="C7" s="91">
        <f>'P&amp;L'!I15</f>
        <v>-184.61651976284583</v>
      </c>
      <c r="D7" s="91">
        <f>'P&amp;L'!J15</f>
        <v>-192.11536306984209</v>
      </c>
      <c r="E7" s="91">
        <f>'P&amp;L'!K15</f>
        <v>-199.91729920842232</v>
      </c>
      <c r="F7" s="91">
        <f>'P&amp;L'!L15</f>
        <v>-208.03825570384558</v>
      </c>
      <c r="G7" s="91">
        <f>'P&amp;L'!M15</f>
        <v>-216.4952488346141</v>
      </c>
    </row>
    <row r="8" spans="2:8" x14ac:dyDescent="0.2">
      <c r="B8" s="58" t="s">
        <v>160</v>
      </c>
      <c r="C8" s="91">
        <f>-(BS!F5-BS!E5)</f>
        <v>5.627420635663384</v>
      </c>
      <c r="D8" s="91">
        <f>-(BS!G5-BS!F5)</f>
        <v>-4.9101773809300937</v>
      </c>
      <c r="E8" s="91">
        <f>-(BS!H5-BS!G5)</f>
        <v>-5.0574827023580156</v>
      </c>
      <c r="F8" s="91">
        <f>-(BS!I5-BS!H5)</f>
        <v>-5.2092071834287594</v>
      </c>
      <c r="G8" s="91">
        <f>-(BS!J5-BS!I5)</f>
        <v>-5.3654833989315875</v>
      </c>
      <c r="H8" s="91"/>
    </row>
    <row r="9" spans="2:8" x14ac:dyDescent="0.2">
      <c r="B9" s="58" t="s">
        <v>161</v>
      </c>
      <c r="C9" s="91">
        <f>-(BS!F6-BS!E6)</f>
        <v>12.465696356761697</v>
      </c>
      <c r="D9" s="91">
        <f>-(BS!G6-BS!F6)</f>
        <v>-2.9260291092971755</v>
      </c>
      <c r="E9" s="91">
        <f>-(BS!H6-BS!G6)</f>
        <v>-3.0138099825760776</v>
      </c>
      <c r="F9" s="91">
        <f>-(BS!I6-BS!H6)</f>
        <v>-3.1042242820533232</v>
      </c>
      <c r="G9" s="91">
        <f>-(BS!J6-BS!I6)</f>
        <v>-3.1973510105149501</v>
      </c>
    </row>
    <row r="10" spans="2:8" x14ac:dyDescent="0.2">
      <c r="B10" s="58" t="s">
        <v>162</v>
      </c>
      <c r="C10" s="92">
        <f>BS!F12-BS!E12</f>
        <v>0.96881426626879374</v>
      </c>
      <c r="D10" s="92">
        <f>BS!G12-BS!F12</f>
        <v>2.0960644279880682</v>
      </c>
      <c r="E10" s="92">
        <f>BS!H12-BS!G12</f>
        <v>2.1589463608276986</v>
      </c>
      <c r="F10" s="92">
        <f>BS!I12-BS!H12</f>
        <v>2.2237147516525368</v>
      </c>
      <c r="G10" s="92">
        <f>BS!J12-BS!I12</f>
        <v>2.2904261942021265</v>
      </c>
    </row>
    <row r="11" spans="2:8" x14ac:dyDescent="0.2">
      <c r="B11" s="58" t="s">
        <v>163</v>
      </c>
      <c r="C11" s="92">
        <f>-(BS!F9-BS!E9)</f>
        <v>11.853411028107011</v>
      </c>
      <c r="D11" s="91">
        <f>-(BS!G9-BS!F9)</f>
        <v>-1.6843976691567946</v>
      </c>
      <c r="E11" s="91">
        <f>-(BS!H9-BS!G9)</f>
        <v>-1.7349295992314993</v>
      </c>
      <c r="F11" s="91">
        <f>-(BS!I9-BS!H9)</f>
        <v>-1.7869774872084392</v>
      </c>
      <c r="G11" s="91">
        <f>-(BS!J9-BS!I9)</f>
        <v>-1.8405868118246929</v>
      </c>
    </row>
    <row r="12" spans="2:8" x14ac:dyDescent="0.2">
      <c r="B12" s="58" t="s">
        <v>164</v>
      </c>
      <c r="C12" s="92">
        <f>BS!F15-BS!E15</f>
        <v>6.8536690999040317</v>
      </c>
      <c r="D12" s="92">
        <f>BS!G15-BS!F15</f>
        <v>1.3726100729971193</v>
      </c>
      <c r="E12" s="92">
        <f>BS!H15-BS!G15</f>
        <v>1.413788375187039</v>
      </c>
      <c r="F12" s="92">
        <f>BS!I15-BS!H15</f>
        <v>1.4562020264426465</v>
      </c>
      <c r="G12" s="92">
        <f>BS!J15-BS!I15</f>
        <v>1.4998880872359308</v>
      </c>
    </row>
    <row r="13" spans="2:8" x14ac:dyDescent="0.2">
      <c r="B13" s="88" t="s">
        <v>135</v>
      </c>
      <c r="C13" s="93">
        <f>-'Fixed Asset Roll Forward'!F7</f>
        <v>-58.390513833992095</v>
      </c>
      <c r="D13" s="93">
        <f>-'Fixed Asset Roll Forward'!G7</f>
        <v>-59.63679357590339</v>
      </c>
      <c r="E13" s="93">
        <f>-'Fixed Asset Roll Forward'!H7</f>
        <v>-60.909673754993825</v>
      </c>
      <c r="F13" s="93">
        <f>-'Fixed Asset Roll Forward'!I7</f>
        <v>-62.209722127630052</v>
      </c>
      <c r="G13" s="93">
        <f>-'Fixed Asset Roll Forward'!J7</f>
        <v>-63.537518568298829</v>
      </c>
    </row>
    <row r="14" spans="2:8" x14ac:dyDescent="0.2">
      <c r="B14" s="90" t="s">
        <v>165</v>
      </c>
      <c r="C14" s="90">
        <f>SUM(C5:C13)</f>
        <v>366.55197778986701</v>
      </c>
      <c r="D14" s="90">
        <f t="shared" ref="D14:G14" si="0">SUM(D5:D13)</f>
        <v>336.35701759140255</v>
      </c>
      <c r="E14" s="90">
        <f t="shared" si="0"/>
        <v>350.35791463012606</v>
      </c>
      <c r="F14" s="90">
        <f t="shared" si="0"/>
        <v>364.93928183392137</v>
      </c>
      <c r="G14" s="90">
        <f t="shared" si="0"/>
        <v>380.1324176695926</v>
      </c>
    </row>
    <row r="15" spans="2:8" x14ac:dyDescent="0.2">
      <c r="B15" s="47" t="s">
        <v>156</v>
      </c>
      <c r="C15" s="91">
        <f>'Equity Schedule'!F8</f>
        <v>-137.1437003952569</v>
      </c>
      <c r="D15" s="91">
        <f>'Equity Schedule'!G8</f>
        <v>-142.71426970902556</v>
      </c>
      <c r="E15" s="91">
        <f>'Equity Schedule'!H8</f>
        <v>-148.50999369768519</v>
      </c>
      <c r="F15" s="91">
        <f>'Equity Schedule'!I8</f>
        <v>-154.54270423714243</v>
      </c>
      <c r="G15" s="91">
        <f>'Equity Schedule'!J8</f>
        <v>-160.82504199142764</v>
      </c>
    </row>
    <row r="16" spans="2:8" x14ac:dyDescent="0.2">
      <c r="B16" s="47" t="s">
        <v>166</v>
      </c>
      <c r="C16" s="91">
        <f>'Financial Liabilities'!F8-'Financial Liabilities'!E8</f>
        <v>-39.821154394965447</v>
      </c>
      <c r="D16" s="91">
        <f>'Financial Liabilities'!G8-'Financial Liabilities'!F8</f>
        <v>-43.383903895546837</v>
      </c>
      <c r="E16" s="91">
        <f>'Financial Liabilities'!H8-'Financial Liabilities'!G8</f>
        <v>-47.306455246146186</v>
      </c>
      <c r="F16" s="91">
        <f>'Financial Liabilities'!I8-'Financial Liabilities'!H8</f>
        <v>-51.558036218299208</v>
      </c>
      <c r="G16" s="91">
        <f>'Financial Liabilities'!J8-'Financial Liabilities'!I8</f>
        <v>-56.241259477946244</v>
      </c>
    </row>
    <row r="17" spans="2:7" x14ac:dyDescent="0.2">
      <c r="B17" s="47" t="s">
        <v>167</v>
      </c>
      <c r="C17" s="54">
        <f>BS!F13-BS!E13</f>
        <v>0</v>
      </c>
      <c r="D17" s="54">
        <f>BS!G13-BS!F13</f>
        <v>0</v>
      </c>
      <c r="E17" s="54">
        <f>BS!H13-BS!G13</f>
        <v>0</v>
      </c>
      <c r="F17" s="54">
        <f>BS!I13-BS!H13</f>
        <v>0</v>
      </c>
      <c r="G17" s="54">
        <f>BS!J13-BS!I13</f>
        <v>0</v>
      </c>
    </row>
    <row r="18" spans="2:7" x14ac:dyDescent="0.2">
      <c r="B18" s="89" t="s">
        <v>168</v>
      </c>
      <c r="C18" s="94">
        <f>'Equity Schedule'!F9-'Equity Schedule'!E9-'Equity Schedule'!F7-'Equity Schedule'!F8</f>
        <v>0</v>
      </c>
      <c r="D18" s="94">
        <f>'Equity Schedule'!G9-'Equity Schedule'!F9-'Equity Schedule'!G7-'Equity Schedule'!G8</f>
        <v>0</v>
      </c>
      <c r="E18" s="94">
        <f>'Equity Schedule'!H9-'Equity Schedule'!G9-'Equity Schedule'!H7-'Equity Schedule'!H8</f>
        <v>0</v>
      </c>
      <c r="F18" s="94">
        <f>'Equity Schedule'!I9-'Equity Schedule'!H9-'Equity Schedule'!I7-'Equity Schedule'!I8</f>
        <v>0</v>
      </c>
      <c r="G18" s="94">
        <f>'Equity Schedule'!J9-'Equity Schedule'!I9-'Equity Schedule'!J7-'Equity Schedule'!J8</f>
        <v>0</v>
      </c>
    </row>
    <row r="19" spans="2:7" ht="12.75" thickBot="1" x14ac:dyDescent="0.25">
      <c r="B19" s="17" t="s">
        <v>169</v>
      </c>
      <c r="C19" s="17">
        <f>SUM(C14:C18)</f>
        <v>189.58712299964466</v>
      </c>
      <c r="D19" s="17">
        <f t="shared" ref="D19:G19" si="1">SUM(D14:D18)</f>
        <v>150.25884398683016</v>
      </c>
      <c r="E19" s="17">
        <f t="shared" si="1"/>
        <v>154.54146568629469</v>
      </c>
      <c r="F19" s="17">
        <f t="shared" si="1"/>
        <v>158.83854137847973</v>
      </c>
      <c r="G19" s="17">
        <f t="shared" si="1"/>
        <v>163.06611620021872</v>
      </c>
    </row>
  </sheetData>
  <mergeCells count="1">
    <mergeCell ref="C3:G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2" bestFit="1" customWidth="1"/>
    <col min="2" max="16384" width="9.140625" style="22"/>
  </cols>
  <sheetData>
    <row r="1" spans="1:3" ht="12.75" thickBot="1" x14ac:dyDescent="0.25">
      <c r="A1" s="25" t="s">
        <v>64</v>
      </c>
      <c r="B1" s="31"/>
      <c r="C1" s="35">
        <v>42004</v>
      </c>
    </row>
    <row r="2" spans="1:3" ht="15" x14ac:dyDescent="0.25">
      <c r="A2" s="23" t="s">
        <v>65</v>
      </c>
      <c r="B2" s="28"/>
      <c r="C2" s="29">
        <v>44.609000000000002</v>
      </c>
    </row>
    <row r="3" spans="1:3" ht="15" x14ac:dyDescent="0.25">
      <c r="A3" s="23" t="s">
        <v>66</v>
      </c>
      <c r="B3" s="28"/>
      <c r="C3" s="29">
        <v>33.097000000000001</v>
      </c>
    </row>
    <row r="4" spans="1:3" ht="15" x14ac:dyDescent="0.25">
      <c r="A4" s="23" t="s">
        <v>67</v>
      </c>
      <c r="B4" s="28"/>
      <c r="C4" s="29">
        <v>31.658000000000001</v>
      </c>
    </row>
    <row r="5" spans="1:3" ht="15" x14ac:dyDescent="0.25">
      <c r="A5" s="23" t="s">
        <v>68</v>
      </c>
      <c r="B5" s="28"/>
      <c r="C5" s="29">
        <v>20.146000000000004</v>
      </c>
    </row>
    <row r="6" spans="1:3" ht="15" x14ac:dyDescent="0.25">
      <c r="A6" s="23" t="s">
        <v>69</v>
      </c>
      <c r="B6" s="28"/>
      <c r="C6" s="29">
        <v>14.39</v>
      </c>
    </row>
    <row r="7" spans="1:3" x14ac:dyDescent="0.2">
      <c r="A7" s="26" t="s">
        <v>70</v>
      </c>
      <c r="B7" s="26"/>
      <c r="C7" s="30">
        <v>143.9</v>
      </c>
    </row>
    <row r="8" spans="1:3" x14ac:dyDescent="0.2">
      <c r="A8" s="32"/>
      <c r="B8" s="32"/>
      <c r="C8" s="34"/>
    </row>
    <row r="9" spans="1:3" ht="15" x14ac:dyDescent="0.25">
      <c r="A9" s="23" t="s">
        <v>71</v>
      </c>
      <c r="B9" s="28"/>
      <c r="C9" s="29">
        <v>29.749999999999996</v>
      </c>
    </row>
    <row r="10" spans="1:3" ht="15" x14ac:dyDescent="0.25">
      <c r="A10" s="23" t="s">
        <v>72</v>
      </c>
      <c r="B10" s="28"/>
      <c r="C10" s="29">
        <v>18.7</v>
      </c>
    </row>
    <row r="11" spans="1:3" ht="15" x14ac:dyDescent="0.25">
      <c r="A11" s="23" t="s">
        <v>73</v>
      </c>
      <c r="B11" s="28"/>
      <c r="C11" s="29">
        <v>16.149999999999999</v>
      </c>
    </row>
    <row r="12" spans="1:3" ht="15" x14ac:dyDescent="0.25">
      <c r="A12" s="23" t="s">
        <v>74</v>
      </c>
      <c r="B12" s="28"/>
      <c r="C12" s="29">
        <v>11.05</v>
      </c>
    </row>
    <row r="13" spans="1:3" ht="15" x14ac:dyDescent="0.25">
      <c r="A13" s="23" t="s">
        <v>75</v>
      </c>
      <c r="B13" s="28"/>
      <c r="C13" s="29">
        <v>9.35</v>
      </c>
    </row>
    <row r="14" spans="1:3" x14ac:dyDescent="0.2">
      <c r="A14" s="26" t="s">
        <v>76</v>
      </c>
      <c r="B14" s="26"/>
      <c r="C14" s="30">
        <v>84.999999999999986</v>
      </c>
    </row>
    <row r="15" spans="1:3" x14ac:dyDescent="0.2">
      <c r="A15" s="23"/>
      <c r="B15" s="23"/>
      <c r="C15" s="23"/>
    </row>
    <row r="16" spans="1:3" ht="15" x14ac:dyDescent="0.25">
      <c r="A16" s="23" t="s">
        <v>77</v>
      </c>
      <c r="B16" s="28"/>
      <c r="C16" s="29">
        <v>346.47500000000002</v>
      </c>
    </row>
    <row r="17" spans="1:3" ht="15" x14ac:dyDescent="0.25">
      <c r="A17" s="23" t="s">
        <v>78</v>
      </c>
      <c r="B17" s="28"/>
      <c r="C17" s="29">
        <v>139.52500000000001</v>
      </c>
    </row>
    <row r="18" spans="1:3" ht="15" x14ac:dyDescent="0.25">
      <c r="A18" s="23" t="s">
        <v>79</v>
      </c>
      <c r="B18" s="28"/>
      <c r="C18" s="29">
        <v>125.575</v>
      </c>
    </row>
    <row r="19" spans="1:3" ht="15" x14ac:dyDescent="0.25">
      <c r="A19" s="23" t="s">
        <v>80</v>
      </c>
      <c r="B19" s="28"/>
      <c r="C19" s="29">
        <v>20.925000000000001</v>
      </c>
    </row>
    <row r="20" spans="1:3" x14ac:dyDescent="0.2">
      <c r="A20" s="26" t="s">
        <v>81</v>
      </c>
      <c r="B20" s="26"/>
      <c r="C20" s="30">
        <v>632.5</v>
      </c>
    </row>
    <row r="21" spans="1:3" x14ac:dyDescent="0.2">
      <c r="A21" s="23"/>
      <c r="B21" s="23"/>
      <c r="C21" s="23"/>
    </row>
    <row r="22" spans="1:3" ht="15" x14ac:dyDescent="0.25">
      <c r="A22" s="23" t="s">
        <v>82</v>
      </c>
      <c r="B22" s="28"/>
      <c r="C22" s="33">
        <v>16.12</v>
      </c>
    </row>
    <row r="23" spans="1:3" ht="15" x14ac:dyDescent="0.25">
      <c r="A23" s="23" t="s">
        <v>83</v>
      </c>
      <c r="B23" s="28"/>
      <c r="C23" s="33">
        <v>6.2</v>
      </c>
    </row>
    <row r="24" spans="1:3" ht="15" x14ac:dyDescent="0.25">
      <c r="A24" s="23" t="s">
        <v>84</v>
      </c>
      <c r="B24" s="28"/>
      <c r="C24" s="33">
        <v>2.4800000000000004</v>
      </c>
    </row>
    <row r="25" spans="1:3" x14ac:dyDescent="0.2">
      <c r="A25" s="26" t="s">
        <v>85</v>
      </c>
      <c r="B25" s="26"/>
      <c r="C25" s="26">
        <v>24.8</v>
      </c>
    </row>
    <row r="26" spans="1:3" x14ac:dyDescent="0.2">
      <c r="A26" s="23"/>
      <c r="B26" s="23"/>
      <c r="C26" s="23"/>
    </row>
    <row r="27" spans="1:3" ht="15" x14ac:dyDescent="0.25">
      <c r="A27" s="23" t="s">
        <v>86</v>
      </c>
      <c r="B27" s="28"/>
      <c r="C27" s="23">
        <v>45.9</v>
      </c>
    </row>
    <row r="28" spans="1:3" x14ac:dyDescent="0.2">
      <c r="A28" s="26" t="s">
        <v>86</v>
      </c>
      <c r="B28" s="26"/>
      <c r="C28" s="26">
        <v>45.9</v>
      </c>
    </row>
    <row r="29" spans="1:3" x14ac:dyDescent="0.2">
      <c r="A29" s="32"/>
      <c r="B29" s="32"/>
      <c r="C29" s="32"/>
    </row>
    <row r="30" spans="1:3" ht="12.75" thickBot="1" x14ac:dyDescent="0.25">
      <c r="A30" s="27" t="s">
        <v>87</v>
      </c>
      <c r="B30" s="27"/>
      <c r="C30" s="36">
        <v>932.09999999999991</v>
      </c>
    </row>
    <row r="31" spans="1:3" x14ac:dyDescent="0.2">
      <c r="A31" s="23"/>
      <c r="B31" s="23"/>
      <c r="C31" s="23"/>
    </row>
    <row r="32" spans="1:3" ht="15" x14ac:dyDescent="0.25">
      <c r="A32" s="23" t="s">
        <v>88</v>
      </c>
      <c r="B32" s="28"/>
      <c r="C32" s="29">
        <v>17</v>
      </c>
    </row>
    <row r="33" spans="1:3" ht="15" x14ac:dyDescent="0.25">
      <c r="A33" s="23" t="s">
        <v>89</v>
      </c>
      <c r="B33" s="28"/>
      <c r="C33" s="29">
        <v>17</v>
      </c>
    </row>
    <row r="34" spans="1:3" ht="15" x14ac:dyDescent="0.25">
      <c r="A34" s="23" t="s">
        <v>90</v>
      </c>
      <c r="B34" s="28"/>
      <c r="C34" s="29">
        <v>14.96</v>
      </c>
    </row>
    <row r="35" spans="1:3" ht="15" x14ac:dyDescent="0.25">
      <c r="A35" s="23" t="s">
        <v>91</v>
      </c>
      <c r="B35" s="28"/>
      <c r="C35" s="29">
        <v>10.199999999999999</v>
      </c>
    </row>
    <row r="36" spans="1:3" ht="15" x14ac:dyDescent="0.25">
      <c r="A36" s="23" t="s">
        <v>92</v>
      </c>
      <c r="B36" s="28"/>
      <c r="C36" s="29">
        <v>8.84</v>
      </c>
    </row>
    <row r="37" spans="1:3" x14ac:dyDescent="0.2">
      <c r="A37" s="26" t="s">
        <v>93</v>
      </c>
      <c r="B37" s="26"/>
      <c r="C37" s="30">
        <v>68</v>
      </c>
    </row>
    <row r="38" spans="1:3" x14ac:dyDescent="0.2">
      <c r="A38" s="32"/>
      <c r="B38" s="32"/>
      <c r="C38" s="34"/>
    </row>
    <row r="39" spans="1:3" ht="15" x14ac:dyDescent="0.25">
      <c r="A39" s="23" t="s">
        <v>94</v>
      </c>
      <c r="B39" s="28"/>
      <c r="C39" s="29">
        <v>22.424999999999997</v>
      </c>
    </row>
    <row r="40" spans="1:3" ht="15" x14ac:dyDescent="0.25">
      <c r="A40" s="23" t="s">
        <v>95</v>
      </c>
      <c r="B40" s="28"/>
      <c r="C40" s="29">
        <v>6.8250000000000002</v>
      </c>
    </row>
    <row r="41" spans="1:3" ht="15" x14ac:dyDescent="0.25">
      <c r="A41" s="23" t="s">
        <v>96</v>
      </c>
      <c r="B41" s="28"/>
      <c r="C41" s="29">
        <v>3.25</v>
      </c>
    </row>
    <row r="42" spans="1:3" x14ac:dyDescent="0.2">
      <c r="A42" s="26" t="s">
        <v>97</v>
      </c>
      <c r="B42" s="26"/>
      <c r="C42" s="26">
        <v>32.5</v>
      </c>
    </row>
    <row r="43" spans="1:3" x14ac:dyDescent="0.2">
      <c r="A43" s="23"/>
      <c r="B43" s="23"/>
      <c r="C43" s="23"/>
    </row>
    <row r="44" spans="1:3" ht="15" x14ac:dyDescent="0.25">
      <c r="A44" s="23" t="s">
        <v>98</v>
      </c>
      <c r="B44" s="28"/>
      <c r="C44" s="23">
        <v>615.79999999999995</v>
      </c>
    </row>
    <row r="45" spans="1:3" x14ac:dyDescent="0.2">
      <c r="A45" s="26" t="s">
        <v>99</v>
      </c>
      <c r="B45" s="26"/>
      <c r="C45" s="26">
        <v>615.79999999999995</v>
      </c>
    </row>
    <row r="46" spans="1:3" x14ac:dyDescent="0.2">
      <c r="A46" s="23"/>
      <c r="B46" s="23"/>
      <c r="C46" s="23"/>
    </row>
    <row r="47" spans="1:3" ht="15" x14ac:dyDescent="0.25">
      <c r="A47" s="23" t="s">
        <v>100</v>
      </c>
      <c r="B47" s="28"/>
      <c r="C47" s="23">
        <v>48.3</v>
      </c>
    </row>
    <row r="48" spans="1:3" x14ac:dyDescent="0.2">
      <c r="A48" s="26" t="s">
        <v>100</v>
      </c>
      <c r="B48" s="26"/>
      <c r="C48" s="26">
        <v>48.3</v>
      </c>
    </row>
    <row r="49" spans="1:3" x14ac:dyDescent="0.2">
      <c r="A49" s="23"/>
      <c r="B49" s="23"/>
      <c r="C49" s="23"/>
    </row>
    <row r="50" spans="1:3" ht="15" x14ac:dyDescent="0.25">
      <c r="A50" s="23" t="s">
        <v>101</v>
      </c>
      <c r="B50" s="28"/>
      <c r="C50" s="29">
        <v>132.32500000000002</v>
      </c>
    </row>
    <row r="51" spans="1:3" ht="15" x14ac:dyDescent="0.25">
      <c r="A51" s="23" t="s">
        <v>102</v>
      </c>
      <c r="B51" s="28"/>
      <c r="C51" s="29">
        <v>18.425000000000001</v>
      </c>
    </row>
    <row r="52" spans="1:3" ht="15" x14ac:dyDescent="0.25">
      <c r="A52" s="23" t="s">
        <v>103</v>
      </c>
      <c r="B52" s="28"/>
      <c r="C52" s="29">
        <v>16.75</v>
      </c>
    </row>
    <row r="53" spans="1:3" x14ac:dyDescent="0.2">
      <c r="A53" s="26" t="s">
        <v>104</v>
      </c>
      <c r="B53" s="26"/>
      <c r="C53" s="26">
        <v>167.50000000000003</v>
      </c>
    </row>
    <row r="54" spans="1:3" x14ac:dyDescent="0.2">
      <c r="A54" s="23"/>
      <c r="B54" s="23"/>
      <c r="C54" s="23"/>
    </row>
    <row r="55" spans="1:3" ht="12.75" thickBot="1" x14ac:dyDescent="0.25">
      <c r="A55" s="27" t="s">
        <v>105</v>
      </c>
      <c r="B55" s="27"/>
      <c r="C55" s="27">
        <v>932.1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G15" sqref="G14:G15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38" t="s">
        <v>64</v>
      </c>
      <c r="B1" s="38" t="s">
        <v>106</v>
      </c>
      <c r="C1" s="46">
        <v>42369</v>
      </c>
    </row>
    <row r="2" spans="1:3" x14ac:dyDescent="0.2">
      <c r="A2" s="37" t="s">
        <v>65</v>
      </c>
      <c r="B2" s="37" t="s">
        <v>107</v>
      </c>
      <c r="C2" s="41">
        <v>40.248000000000005</v>
      </c>
    </row>
    <row r="3" spans="1:3" x14ac:dyDescent="0.2">
      <c r="A3" s="37" t="s">
        <v>67</v>
      </c>
      <c r="B3" s="37" t="s">
        <v>107</v>
      </c>
      <c r="C3" s="41">
        <v>34.056000000000004</v>
      </c>
    </row>
    <row r="4" spans="1:3" x14ac:dyDescent="0.2">
      <c r="A4" s="37" t="s">
        <v>66</v>
      </c>
      <c r="B4" s="37" t="s">
        <v>107</v>
      </c>
      <c r="C4" s="41">
        <v>29.412000000000003</v>
      </c>
    </row>
    <row r="5" spans="1:3" x14ac:dyDescent="0.2">
      <c r="A5" s="37" t="s">
        <v>68</v>
      </c>
      <c r="B5" s="37" t="s">
        <v>107</v>
      </c>
      <c r="C5" s="41">
        <v>27.864000000000001</v>
      </c>
    </row>
    <row r="6" spans="1:3" x14ac:dyDescent="0.2">
      <c r="A6" s="37" t="s">
        <v>69</v>
      </c>
      <c r="B6" s="37" t="s">
        <v>107</v>
      </c>
      <c r="C6" s="41">
        <v>23.220000000000002</v>
      </c>
    </row>
    <row r="7" spans="1:3" x14ac:dyDescent="0.2">
      <c r="A7" s="39" t="s">
        <v>70</v>
      </c>
      <c r="B7" s="39"/>
      <c r="C7" s="42">
        <v>154.80000000000001</v>
      </c>
    </row>
    <row r="9" spans="1:3" x14ac:dyDescent="0.2">
      <c r="A9" s="37" t="s">
        <v>71</v>
      </c>
      <c r="B9" s="37" t="s">
        <v>108</v>
      </c>
      <c r="C9" s="41">
        <v>24.840000000000003</v>
      </c>
    </row>
    <row r="10" spans="1:3" x14ac:dyDescent="0.2">
      <c r="A10" s="37" t="s">
        <v>72</v>
      </c>
      <c r="B10" s="37" t="s">
        <v>108</v>
      </c>
      <c r="C10" s="41">
        <v>20.239999999999998</v>
      </c>
    </row>
    <row r="11" spans="1:3" x14ac:dyDescent="0.2">
      <c r="A11" s="37" t="s">
        <v>73</v>
      </c>
      <c r="B11" s="37" t="s">
        <v>108</v>
      </c>
      <c r="C11" s="41">
        <v>17.48</v>
      </c>
    </row>
    <row r="12" spans="1:3" x14ac:dyDescent="0.2">
      <c r="A12" s="37" t="s">
        <v>75</v>
      </c>
      <c r="B12" s="37" t="s">
        <v>108</v>
      </c>
      <c r="C12" s="41">
        <v>17.48</v>
      </c>
    </row>
    <row r="13" spans="1:3" x14ac:dyDescent="0.2">
      <c r="A13" s="37" t="s">
        <v>74</v>
      </c>
      <c r="B13" s="37" t="s">
        <v>108</v>
      </c>
      <c r="C13" s="41">
        <v>11.96</v>
      </c>
    </row>
    <row r="14" spans="1:3" x14ac:dyDescent="0.2">
      <c r="A14" s="39" t="s">
        <v>76</v>
      </c>
      <c r="B14" s="39" t="s">
        <v>108</v>
      </c>
      <c r="C14" s="42">
        <v>92.000000000000014</v>
      </c>
    </row>
    <row r="16" spans="1:3" x14ac:dyDescent="0.2">
      <c r="A16" s="37" t="s">
        <v>77</v>
      </c>
      <c r="B16" s="37" t="s">
        <v>109</v>
      </c>
      <c r="C16" s="41">
        <v>346.47500000000002</v>
      </c>
    </row>
    <row r="17" spans="1:3" x14ac:dyDescent="0.2">
      <c r="A17" s="37" t="s">
        <v>78</v>
      </c>
      <c r="B17" s="37" t="s">
        <v>109</v>
      </c>
      <c r="C17" s="41">
        <v>139.52500000000001</v>
      </c>
    </row>
    <row r="18" spans="1:3" x14ac:dyDescent="0.2">
      <c r="A18" s="37" t="s">
        <v>79</v>
      </c>
      <c r="B18" s="37" t="s">
        <v>109</v>
      </c>
      <c r="C18" s="41">
        <v>125.575</v>
      </c>
    </row>
    <row r="19" spans="1:3" x14ac:dyDescent="0.2">
      <c r="A19" s="37" t="s">
        <v>80</v>
      </c>
      <c r="B19" s="37" t="s">
        <v>109</v>
      </c>
      <c r="C19" s="41">
        <v>20.925000000000001</v>
      </c>
    </row>
    <row r="20" spans="1:3" x14ac:dyDescent="0.2">
      <c r="A20" s="39" t="s">
        <v>81</v>
      </c>
      <c r="B20" s="39" t="s">
        <v>109</v>
      </c>
      <c r="C20" s="42">
        <v>632.5</v>
      </c>
    </row>
    <row r="22" spans="1:3" x14ac:dyDescent="0.2">
      <c r="A22" s="37" t="s">
        <v>82</v>
      </c>
      <c r="B22" s="37" t="s">
        <v>110</v>
      </c>
      <c r="C22" s="44">
        <v>13.298</v>
      </c>
    </row>
    <row r="23" spans="1:3" x14ac:dyDescent="0.2">
      <c r="A23" s="37" t="s">
        <v>83</v>
      </c>
      <c r="B23" s="37" t="s">
        <v>110</v>
      </c>
      <c r="C23" s="44">
        <v>5.45</v>
      </c>
    </row>
    <row r="24" spans="1:3" x14ac:dyDescent="0.2">
      <c r="A24" s="37" t="s">
        <v>84</v>
      </c>
      <c r="B24" s="37" t="s">
        <v>110</v>
      </c>
      <c r="C24" s="44">
        <v>3.0520000000000005</v>
      </c>
    </row>
    <row r="25" spans="1:3" x14ac:dyDescent="0.2">
      <c r="A25" s="39" t="s">
        <v>85</v>
      </c>
      <c r="B25" s="39"/>
      <c r="C25" s="39">
        <v>21.8</v>
      </c>
    </row>
    <row r="27" spans="1:3" x14ac:dyDescent="0.2">
      <c r="A27" s="37" t="s">
        <v>86</v>
      </c>
      <c r="B27" s="37" t="s">
        <v>111</v>
      </c>
      <c r="C27" s="37">
        <v>46.9</v>
      </c>
    </row>
    <row r="28" spans="1:3" x14ac:dyDescent="0.2">
      <c r="A28" s="39" t="s">
        <v>86</v>
      </c>
      <c r="B28" s="39"/>
      <c r="C28" s="39">
        <v>46.9</v>
      </c>
    </row>
    <row r="29" spans="1:3" x14ac:dyDescent="0.2">
      <c r="A29" s="43"/>
      <c r="B29" s="43"/>
      <c r="C29" s="43"/>
    </row>
    <row r="30" spans="1:3" ht="12.75" thickBot="1" x14ac:dyDescent="0.25">
      <c r="A30" s="40" t="s">
        <v>87</v>
      </c>
      <c r="B30" s="40"/>
      <c r="C30" s="45">
        <v>947.99999999999989</v>
      </c>
    </row>
    <row r="32" spans="1:3" x14ac:dyDescent="0.2">
      <c r="A32" s="37" t="s">
        <v>88</v>
      </c>
      <c r="B32" s="37" t="s">
        <v>112</v>
      </c>
      <c r="C32" s="41">
        <v>19.981000000000002</v>
      </c>
    </row>
    <row r="33" spans="1:3" x14ac:dyDescent="0.2">
      <c r="A33" s="37" t="s">
        <v>92</v>
      </c>
      <c r="B33" s="37" t="s">
        <v>112</v>
      </c>
      <c r="C33" s="41">
        <v>15.847000000000001</v>
      </c>
    </row>
    <row r="34" spans="1:3" x14ac:dyDescent="0.2">
      <c r="A34" s="37" t="s">
        <v>89</v>
      </c>
      <c r="B34" s="37" t="s">
        <v>112</v>
      </c>
      <c r="C34" s="41">
        <v>14.469000000000001</v>
      </c>
    </row>
    <row r="35" spans="1:3" x14ac:dyDescent="0.2">
      <c r="A35" s="37" t="s">
        <v>91</v>
      </c>
      <c r="B35" s="37" t="s">
        <v>112</v>
      </c>
      <c r="C35" s="41">
        <v>10.335000000000001</v>
      </c>
    </row>
    <row r="36" spans="1:3" x14ac:dyDescent="0.2">
      <c r="A36" s="37" t="s">
        <v>90</v>
      </c>
      <c r="B36" s="37" t="s">
        <v>112</v>
      </c>
      <c r="C36" s="41">
        <v>8.2680000000000007</v>
      </c>
    </row>
    <row r="37" spans="1:3" x14ac:dyDescent="0.2">
      <c r="A37" s="39" t="s">
        <v>93</v>
      </c>
      <c r="B37" s="39"/>
      <c r="C37" s="42">
        <v>68.900000000000006</v>
      </c>
    </row>
    <row r="39" spans="1:3" x14ac:dyDescent="0.2">
      <c r="A39" s="37" t="s">
        <v>94</v>
      </c>
      <c r="B39" s="37" t="s">
        <v>109</v>
      </c>
      <c r="C39" s="41">
        <v>17.506999999999998</v>
      </c>
    </row>
    <row r="40" spans="1:3" x14ac:dyDescent="0.2">
      <c r="A40" s="37" t="s">
        <v>95</v>
      </c>
      <c r="B40" s="37" t="s">
        <v>109</v>
      </c>
      <c r="C40" s="41">
        <v>6.601</v>
      </c>
    </row>
    <row r="41" spans="1:3" x14ac:dyDescent="0.2">
      <c r="A41" s="37" t="s">
        <v>96</v>
      </c>
      <c r="B41" s="37" t="s">
        <v>109</v>
      </c>
      <c r="C41" s="41">
        <v>4.5919999999999996</v>
      </c>
    </row>
    <row r="42" spans="1:3" x14ac:dyDescent="0.2">
      <c r="A42" s="39" t="s">
        <v>97</v>
      </c>
      <c r="B42" s="39"/>
      <c r="C42" s="39">
        <v>28.699999999999996</v>
      </c>
    </row>
    <row r="44" spans="1:3" x14ac:dyDescent="0.2">
      <c r="A44" s="37" t="s">
        <v>98</v>
      </c>
      <c r="B44" s="37" t="s">
        <v>113</v>
      </c>
      <c r="C44" s="37">
        <v>610.4</v>
      </c>
    </row>
    <row r="45" spans="1:3" x14ac:dyDescent="0.2">
      <c r="A45" s="39" t="s">
        <v>99</v>
      </c>
      <c r="B45" s="39"/>
      <c r="C45" s="39">
        <v>610.4</v>
      </c>
    </row>
    <row r="47" spans="1:3" x14ac:dyDescent="0.2">
      <c r="A47" s="37" t="s">
        <v>100</v>
      </c>
      <c r="B47" s="37" t="s">
        <v>111</v>
      </c>
      <c r="C47" s="37">
        <v>43.3</v>
      </c>
    </row>
    <row r="48" spans="1:3" x14ac:dyDescent="0.2">
      <c r="A48" s="39" t="s">
        <v>100</v>
      </c>
      <c r="B48" s="39"/>
      <c r="C48" s="39">
        <v>43.3</v>
      </c>
    </row>
    <row r="50" spans="1:3" x14ac:dyDescent="0.2">
      <c r="A50" s="37" t="s">
        <v>101</v>
      </c>
      <c r="B50" s="37" t="s">
        <v>114</v>
      </c>
      <c r="C50" s="41">
        <v>161.52499999999998</v>
      </c>
    </row>
    <row r="51" spans="1:3" x14ac:dyDescent="0.2">
      <c r="A51" s="37" t="s">
        <v>102</v>
      </c>
      <c r="B51" s="37" t="s">
        <v>114</v>
      </c>
      <c r="C51" s="41">
        <v>18.425000000000001</v>
      </c>
    </row>
    <row r="52" spans="1:3" x14ac:dyDescent="0.2">
      <c r="A52" s="37" t="s">
        <v>103</v>
      </c>
      <c r="B52" s="37" t="s">
        <v>114</v>
      </c>
      <c r="C52" s="41">
        <v>16.75</v>
      </c>
    </row>
    <row r="53" spans="1:3" x14ac:dyDescent="0.2">
      <c r="A53" s="39" t="s">
        <v>104</v>
      </c>
      <c r="B53" s="39"/>
      <c r="C53" s="39">
        <v>196.7</v>
      </c>
    </row>
    <row r="55" spans="1:3" ht="12.75" thickBot="1" x14ac:dyDescent="0.25">
      <c r="A55" s="40" t="s">
        <v>105</v>
      </c>
      <c r="B55" s="40"/>
      <c r="C55" s="45">
        <v>948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4" ht="12.75" thickBot="1" x14ac:dyDescent="0.25">
      <c r="A1" s="48" t="s">
        <v>64</v>
      </c>
      <c r="B1" s="57" t="s">
        <v>106</v>
      </c>
      <c r="C1" s="57" t="s">
        <v>115</v>
      </c>
      <c r="D1" s="57">
        <v>42735</v>
      </c>
    </row>
    <row r="2" spans="1:4" x14ac:dyDescent="0.2">
      <c r="A2" s="47" t="s">
        <v>65</v>
      </c>
      <c r="B2" s="47" t="s">
        <v>107</v>
      </c>
      <c r="C2" s="47" t="s">
        <v>116</v>
      </c>
      <c r="D2" s="51">
        <v>44.018000000000008</v>
      </c>
    </row>
    <row r="3" spans="1:4" x14ac:dyDescent="0.2">
      <c r="A3" s="47" t="s">
        <v>67</v>
      </c>
      <c r="B3" s="47" t="s">
        <v>107</v>
      </c>
      <c r="C3" s="47" t="s">
        <v>116</v>
      </c>
      <c r="D3" s="51">
        <v>40.631999999999998</v>
      </c>
    </row>
    <row r="4" spans="1:4" x14ac:dyDescent="0.2">
      <c r="A4" s="47" t="s">
        <v>66</v>
      </c>
      <c r="B4" s="47" t="s">
        <v>107</v>
      </c>
      <c r="C4" s="47" t="s">
        <v>116</v>
      </c>
      <c r="D4" s="51">
        <v>32.167000000000002</v>
      </c>
    </row>
    <row r="5" spans="1:4" x14ac:dyDescent="0.2">
      <c r="A5" s="47" t="s">
        <v>68</v>
      </c>
      <c r="B5" s="47" t="s">
        <v>107</v>
      </c>
      <c r="C5" s="47" t="s">
        <v>116</v>
      </c>
      <c r="D5" s="51">
        <v>27.088000000000001</v>
      </c>
    </row>
    <row r="6" spans="1:4" x14ac:dyDescent="0.2">
      <c r="A6" s="47" t="s">
        <v>69</v>
      </c>
      <c r="B6" s="47" t="s">
        <v>107</v>
      </c>
      <c r="C6" s="47" t="s">
        <v>116</v>
      </c>
      <c r="D6" s="51">
        <v>25.395</v>
      </c>
    </row>
    <row r="7" spans="1:4" x14ac:dyDescent="0.2">
      <c r="A7" s="49" t="s">
        <v>70</v>
      </c>
      <c r="B7" s="49"/>
      <c r="C7" s="49"/>
      <c r="D7" s="52">
        <v>169.3</v>
      </c>
    </row>
    <row r="9" spans="1:4" x14ac:dyDescent="0.2">
      <c r="A9" s="47" t="s">
        <v>71</v>
      </c>
      <c r="B9" s="47" t="s">
        <v>108</v>
      </c>
      <c r="C9" s="47" t="s">
        <v>116</v>
      </c>
      <c r="D9" s="51">
        <v>26.4</v>
      </c>
    </row>
    <row r="10" spans="1:4" x14ac:dyDescent="0.2">
      <c r="A10" s="47" t="s">
        <v>72</v>
      </c>
      <c r="B10" s="47" t="s">
        <v>108</v>
      </c>
      <c r="C10" s="47" t="s">
        <v>116</v>
      </c>
      <c r="D10" s="51">
        <v>25.3</v>
      </c>
    </row>
    <row r="11" spans="1:4" x14ac:dyDescent="0.2">
      <c r="A11" s="47" t="s">
        <v>73</v>
      </c>
      <c r="B11" s="47" t="s">
        <v>108</v>
      </c>
      <c r="C11" s="47" t="s">
        <v>116</v>
      </c>
      <c r="D11" s="51">
        <v>20.9</v>
      </c>
    </row>
    <row r="12" spans="1:4" x14ac:dyDescent="0.2">
      <c r="A12" s="47" t="s">
        <v>75</v>
      </c>
      <c r="B12" s="47" t="s">
        <v>108</v>
      </c>
      <c r="C12" s="47" t="s">
        <v>116</v>
      </c>
      <c r="D12" s="51">
        <v>20.9</v>
      </c>
    </row>
    <row r="13" spans="1:4" x14ac:dyDescent="0.2">
      <c r="A13" s="47" t="s">
        <v>74</v>
      </c>
      <c r="B13" s="47" t="s">
        <v>108</v>
      </c>
      <c r="C13" s="47" t="s">
        <v>116</v>
      </c>
      <c r="D13" s="51">
        <v>16.5</v>
      </c>
    </row>
    <row r="14" spans="1:4" x14ac:dyDescent="0.2">
      <c r="A14" s="49" t="s">
        <v>76</v>
      </c>
      <c r="B14" s="49" t="s">
        <v>108</v>
      </c>
      <c r="C14" s="49"/>
      <c r="D14" s="52">
        <v>110</v>
      </c>
    </row>
    <row r="16" spans="1:4" x14ac:dyDescent="0.2">
      <c r="A16" s="47" t="s">
        <v>77</v>
      </c>
      <c r="B16" s="47" t="s">
        <v>109</v>
      </c>
      <c r="C16" s="47" t="s">
        <v>116</v>
      </c>
      <c r="D16" s="51">
        <v>350.51</v>
      </c>
    </row>
    <row r="17" spans="1:4" x14ac:dyDescent="0.2">
      <c r="A17" s="47" t="s">
        <v>78</v>
      </c>
      <c r="B17" s="47" t="s">
        <v>109</v>
      </c>
      <c r="C17" s="47" t="s">
        <v>116</v>
      </c>
      <c r="D17" s="51">
        <v>146.71</v>
      </c>
    </row>
    <row r="18" spans="1:4" x14ac:dyDescent="0.2">
      <c r="A18" s="47" t="s">
        <v>79</v>
      </c>
      <c r="B18" s="47" t="s">
        <v>109</v>
      </c>
      <c r="C18" s="47" t="s">
        <v>116</v>
      </c>
      <c r="D18" s="51">
        <v>133.73500000000001</v>
      </c>
    </row>
    <row r="19" spans="1:4" x14ac:dyDescent="0.2">
      <c r="A19" s="47" t="s">
        <v>80</v>
      </c>
      <c r="B19" s="47" t="s">
        <v>109</v>
      </c>
      <c r="C19" s="47" t="s">
        <v>116</v>
      </c>
      <c r="D19" s="51">
        <v>28.545000000000002</v>
      </c>
    </row>
    <row r="20" spans="1:4" x14ac:dyDescent="0.2">
      <c r="A20" s="49" t="s">
        <v>81</v>
      </c>
      <c r="B20" s="49"/>
      <c r="C20" s="49"/>
      <c r="D20" s="52">
        <v>659.5</v>
      </c>
    </row>
    <row r="22" spans="1:4" x14ac:dyDescent="0.2">
      <c r="A22" s="47" t="s">
        <v>82</v>
      </c>
      <c r="B22" s="47" t="s">
        <v>110</v>
      </c>
      <c r="C22" s="47" t="s">
        <v>116</v>
      </c>
      <c r="D22" s="54">
        <v>125.39999999999999</v>
      </c>
    </row>
    <row r="23" spans="1:4" x14ac:dyDescent="0.2">
      <c r="A23" s="47" t="s">
        <v>83</v>
      </c>
      <c r="B23" s="47" t="s">
        <v>110</v>
      </c>
      <c r="C23" s="47" t="s">
        <v>116</v>
      </c>
      <c r="D23" s="54">
        <v>59.400000000000006</v>
      </c>
    </row>
    <row r="24" spans="1:4" x14ac:dyDescent="0.2">
      <c r="A24" s="47" t="s">
        <v>84</v>
      </c>
      <c r="B24" s="47" t="s">
        <v>110</v>
      </c>
      <c r="C24" s="47" t="s">
        <v>116</v>
      </c>
      <c r="D24" s="54">
        <v>35.200000000000003</v>
      </c>
    </row>
    <row r="25" spans="1:4" x14ac:dyDescent="0.2">
      <c r="A25" s="49" t="s">
        <v>85</v>
      </c>
      <c r="B25" s="49"/>
      <c r="C25" s="49"/>
      <c r="D25" s="56">
        <v>220</v>
      </c>
    </row>
    <row r="27" spans="1:4" x14ac:dyDescent="0.2">
      <c r="A27" s="47" t="s">
        <v>86</v>
      </c>
      <c r="B27" s="47" t="s">
        <v>111</v>
      </c>
      <c r="C27" s="47" t="s">
        <v>116</v>
      </c>
      <c r="D27" s="54">
        <v>68</v>
      </c>
    </row>
    <row r="28" spans="1:4" x14ac:dyDescent="0.2">
      <c r="A28" s="49" t="s">
        <v>86</v>
      </c>
      <c r="B28" s="49"/>
      <c r="C28" s="49"/>
      <c r="D28" s="56">
        <v>68</v>
      </c>
    </row>
    <row r="29" spans="1:4" x14ac:dyDescent="0.2">
      <c r="A29" s="53"/>
      <c r="B29" s="53"/>
      <c r="C29" s="53"/>
      <c r="D29" s="53"/>
    </row>
    <row r="30" spans="1:4" ht="12.75" thickBot="1" x14ac:dyDescent="0.25">
      <c r="A30" s="50" t="s">
        <v>87</v>
      </c>
      <c r="B30" s="50"/>
      <c r="C30" s="50"/>
      <c r="D30" s="55">
        <v>1226.8</v>
      </c>
    </row>
    <row r="32" spans="1:4" x14ac:dyDescent="0.2">
      <c r="A32" s="47" t="s">
        <v>88</v>
      </c>
      <c r="B32" s="47" t="s">
        <v>112</v>
      </c>
      <c r="C32" s="47" t="s">
        <v>117</v>
      </c>
      <c r="D32" s="51">
        <v>19.981000000000002</v>
      </c>
    </row>
    <row r="33" spans="1:4" x14ac:dyDescent="0.2">
      <c r="A33" s="47" t="s">
        <v>92</v>
      </c>
      <c r="B33" s="47" t="s">
        <v>112</v>
      </c>
      <c r="C33" s="47" t="s">
        <v>117</v>
      </c>
      <c r="D33" s="51">
        <v>15.847000000000001</v>
      </c>
    </row>
    <row r="34" spans="1:4" x14ac:dyDescent="0.2">
      <c r="A34" s="47" t="s">
        <v>89</v>
      </c>
      <c r="B34" s="47" t="s">
        <v>112</v>
      </c>
      <c r="C34" s="47" t="s">
        <v>117</v>
      </c>
      <c r="D34" s="51">
        <v>14.469000000000001</v>
      </c>
    </row>
    <row r="35" spans="1:4" x14ac:dyDescent="0.2">
      <c r="A35" s="47" t="s">
        <v>91</v>
      </c>
      <c r="B35" s="47" t="s">
        <v>112</v>
      </c>
      <c r="C35" s="47" t="s">
        <v>117</v>
      </c>
      <c r="D35" s="51">
        <v>10.335000000000001</v>
      </c>
    </row>
    <row r="36" spans="1:4" x14ac:dyDescent="0.2">
      <c r="A36" s="47" t="s">
        <v>90</v>
      </c>
      <c r="B36" s="47" t="s">
        <v>112</v>
      </c>
      <c r="C36" s="47" t="s">
        <v>117</v>
      </c>
      <c r="D36" s="51">
        <v>8.2680000000000007</v>
      </c>
    </row>
    <row r="37" spans="1:4" x14ac:dyDescent="0.2">
      <c r="A37" s="49" t="s">
        <v>93</v>
      </c>
      <c r="B37" s="49"/>
      <c r="C37" s="49"/>
      <c r="D37" s="52">
        <v>68.900000000000006</v>
      </c>
    </row>
    <row r="39" spans="1:4" x14ac:dyDescent="0.2">
      <c r="A39" s="47" t="s">
        <v>94</v>
      </c>
      <c r="B39" s="47" t="s">
        <v>109</v>
      </c>
      <c r="C39" s="47" t="s">
        <v>117</v>
      </c>
      <c r="D39" s="51">
        <v>17.506999999999998</v>
      </c>
    </row>
    <row r="40" spans="1:4" x14ac:dyDescent="0.2">
      <c r="A40" s="47" t="s">
        <v>95</v>
      </c>
      <c r="B40" s="47" t="s">
        <v>109</v>
      </c>
      <c r="C40" s="47" t="s">
        <v>117</v>
      </c>
      <c r="D40" s="51">
        <v>6.601</v>
      </c>
    </row>
    <row r="41" spans="1:4" x14ac:dyDescent="0.2">
      <c r="A41" s="47" t="s">
        <v>96</v>
      </c>
      <c r="B41" s="47" t="s">
        <v>109</v>
      </c>
      <c r="C41" s="47" t="s">
        <v>117</v>
      </c>
      <c r="D41" s="51">
        <v>4.5919999999999996</v>
      </c>
    </row>
    <row r="42" spans="1:4" x14ac:dyDescent="0.2">
      <c r="A42" s="49" t="s">
        <v>97</v>
      </c>
      <c r="B42" s="49"/>
      <c r="C42" s="49"/>
      <c r="D42" s="49">
        <v>28.699999999999996</v>
      </c>
    </row>
    <row r="44" spans="1:4" x14ac:dyDescent="0.2">
      <c r="A44" s="47" t="s">
        <v>98</v>
      </c>
      <c r="B44" s="47" t="s">
        <v>113</v>
      </c>
      <c r="C44" s="47" t="s">
        <v>117</v>
      </c>
      <c r="D44" s="54">
        <v>605</v>
      </c>
    </row>
    <row r="45" spans="1:4" x14ac:dyDescent="0.2">
      <c r="A45" s="49" t="s">
        <v>99</v>
      </c>
      <c r="B45" s="49"/>
      <c r="C45" s="49"/>
      <c r="D45" s="56">
        <v>605</v>
      </c>
    </row>
    <row r="47" spans="1:4" x14ac:dyDescent="0.2">
      <c r="A47" s="47" t="s">
        <v>100</v>
      </c>
      <c r="B47" s="47" t="s">
        <v>111</v>
      </c>
      <c r="C47" s="47" t="s">
        <v>117</v>
      </c>
      <c r="D47" s="47">
        <v>38.9</v>
      </c>
    </row>
    <row r="48" spans="1:4" x14ac:dyDescent="0.2">
      <c r="A48" s="49" t="s">
        <v>100</v>
      </c>
      <c r="B48" s="49"/>
      <c r="C48" s="49"/>
      <c r="D48" s="49">
        <v>38.9</v>
      </c>
    </row>
    <row r="50" spans="1:4" x14ac:dyDescent="0.2">
      <c r="A50" s="47" t="s">
        <v>101</v>
      </c>
      <c r="B50" s="47" t="s">
        <v>114</v>
      </c>
      <c r="C50" s="47" t="s">
        <v>114</v>
      </c>
      <c r="D50" s="51">
        <v>450.125</v>
      </c>
    </row>
    <row r="51" spans="1:4" x14ac:dyDescent="0.2">
      <c r="A51" s="47" t="s">
        <v>102</v>
      </c>
      <c r="B51" s="47" t="s">
        <v>114</v>
      </c>
      <c r="C51" s="47" t="s">
        <v>114</v>
      </c>
      <c r="D51" s="51">
        <v>18.425000000000001</v>
      </c>
    </row>
    <row r="52" spans="1:4" x14ac:dyDescent="0.2">
      <c r="A52" s="47" t="s">
        <v>103</v>
      </c>
      <c r="B52" s="47" t="s">
        <v>114</v>
      </c>
      <c r="C52" s="47" t="s">
        <v>114</v>
      </c>
      <c r="D52" s="51">
        <v>16.75</v>
      </c>
    </row>
    <row r="53" spans="1:4" x14ac:dyDescent="0.2">
      <c r="A53" s="49" t="s">
        <v>104</v>
      </c>
      <c r="B53" s="49"/>
      <c r="C53" s="49"/>
      <c r="D53" s="49">
        <v>485.3</v>
      </c>
    </row>
    <row r="55" spans="1:4" ht="12.75" thickBot="1" x14ac:dyDescent="0.25">
      <c r="A55" s="50" t="s">
        <v>105</v>
      </c>
      <c r="B55" s="50"/>
      <c r="C55" s="50"/>
      <c r="D55" s="55">
        <v>1226.8000000000002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J18" sqref="J18"/>
    </sheetView>
  </sheetViews>
  <sheetFormatPr defaultRowHeight="15" x14ac:dyDescent="0.25"/>
  <cols>
    <col min="2" max="2" width="14.5703125" customWidth="1"/>
    <col min="3" max="3" width="14.5703125" style="7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7" t="s">
        <v>52</v>
      </c>
      <c r="D3" t="s">
        <v>0</v>
      </c>
      <c r="E3" s="4" t="s">
        <v>1</v>
      </c>
      <c r="F3" t="s">
        <v>53</v>
      </c>
    </row>
    <row r="4" spans="2:6" x14ac:dyDescent="0.25">
      <c r="B4" s="3">
        <v>41640</v>
      </c>
      <c r="C4" s="8">
        <f>YEAR(B4)</f>
        <v>2014</v>
      </c>
      <c r="D4" s="1" t="s">
        <v>2</v>
      </c>
      <c r="E4" s="4">
        <v>72</v>
      </c>
      <c r="F4" t="s">
        <v>54</v>
      </c>
    </row>
    <row r="5" spans="2:6" x14ac:dyDescent="0.25">
      <c r="B5" s="3">
        <v>41640</v>
      </c>
      <c r="C5" s="8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25">
      <c r="B6" s="3">
        <v>41640</v>
      </c>
      <c r="C6" s="8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25">
      <c r="B7" s="3">
        <v>41640</v>
      </c>
      <c r="C7" s="8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25">
      <c r="B8" s="3">
        <v>41640</v>
      </c>
      <c r="C8" s="8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25">
      <c r="B9" s="3">
        <v>41640</v>
      </c>
      <c r="C9" s="8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25">
      <c r="B10" s="3">
        <v>41640</v>
      </c>
      <c r="C10" s="8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25">
      <c r="B11" s="3">
        <v>41640</v>
      </c>
      <c r="C11" s="8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25">
      <c r="B12" s="3">
        <v>41640</v>
      </c>
      <c r="C12" s="8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25">
      <c r="B13" s="3">
        <v>41640</v>
      </c>
      <c r="C13" s="8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25">
      <c r="B14" s="3">
        <v>41640</v>
      </c>
      <c r="C14" s="8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25">
      <c r="B15" s="3">
        <v>41640</v>
      </c>
      <c r="C15" s="8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25">
      <c r="B16" s="3">
        <v>41671</v>
      </c>
      <c r="C16" s="8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25">
      <c r="B17" s="3">
        <v>41671</v>
      </c>
      <c r="C17" s="8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25">
      <c r="B18" s="3">
        <v>41671</v>
      </c>
      <c r="C18" s="8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25">
      <c r="B19" s="3">
        <v>41671</v>
      </c>
      <c r="C19" s="8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25">
      <c r="B20" s="3">
        <v>41671</v>
      </c>
      <c r="C20" s="8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25">
      <c r="B21" s="3">
        <v>41671</v>
      </c>
      <c r="C21" s="8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25">
      <c r="B22" s="3">
        <v>41671</v>
      </c>
      <c r="C22" s="8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25">
      <c r="B23" s="3">
        <v>41671</v>
      </c>
      <c r="C23" s="8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25">
      <c r="B24" s="3">
        <v>41671</v>
      </c>
      <c r="C24" s="8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25">
      <c r="B25" s="3">
        <v>41671</v>
      </c>
      <c r="C25" s="8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25">
      <c r="B26" s="3">
        <v>41671</v>
      </c>
      <c r="C26" s="8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25">
      <c r="B27" s="3">
        <v>41671</v>
      </c>
      <c r="C27" s="8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25">
      <c r="B28" s="3">
        <v>41699</v>
      </c>
      <c r="C28" s="8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25">
      <c r="B29" s="3">
        <v>41699</v>
      </c>
      <c r="C29" s="8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25">
      <c r="B30" s="3">
        <v>41699</v>
      </c>
      <c r="C30" s="8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25">
      <c r="B31" s="3">
        <v>41699</v>
      </c>
      <c r="C31" s="8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25">
      <c r="B32" s="3">
        <v>41699</v>
      </c>
      <c r="C32" s="8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25">
      <c r="B33" s="3">
        <v>41699</v>
      </c>
      <c r="C33" s="8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25">
      <c r="B34" s="3">
        <v>41699</v>
      </c>
      <c r="C34" s="8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25">
      <c r="B35" s="3">
        <v>41699</v>
      </c>
      <c r="C35" s="8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25">
      <c r="B36" s="3">
        <v>41699</v>
      </c>
      <c r="C36" s="8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25">
      <c r="B37" s="3">
        <v>41699</v>
      </c>
      <c r="C37" s="8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25">
      <c r="B38" s="3">
        <v>41699</v>
      </c>
      <c r="C38" s="8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25">
      <c r="B39" s="3">
        <v>41699</v>
      </c>
      <c r="C39" s="8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25">
      <c r="B40" s="3">
        <v>41730</v>
      </c>
      <c r="C40" s="8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25">
      <c r="B41" s="3">
        <v>41730</v>
      </c>
      <c r="C41" s="8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25">
      <c r="B42" s="3">
        <v>41730</v>
      </c>
      <c r="C42" s="8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25">
      <c r="B43" s="3">
        <v>41730</v>
      </c>
      <c r="C43" s="8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25">
      <c r="B44" s="3">
        <v>41730</v>
      </c>
      <c r="C44" s="8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25">
      <c r="B45" s="3">
        <v>41730</v>
      </c>
      <c r="C45" s="8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25">
      <c r="B46" s="3">
        <v>41730</v>
      </c>
      <c r="C46" s="8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25">
      <c r="B47" s="3">
        <v>41730</v>
      </c>
      <c r="C47" s="8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25">
      <c r="B48" s="3">
        <v>41730</v>
      </c>
      <c r="C48" s="8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25">
      <c r="B49" s="3">
        <v>41730</v>
      </c>
      <c r="C49" s="8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25">
      <c r="B50" s="3">
        <v>41730</v>
      </c>
      <c r="C50" s="8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25">
      <c r="B51" s="3">
        <v>41730</v>
      </c>
      <c r="C51" s="8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25">
      <c r="B52" s="3">
        <v>41760</v>
      </c>
      <c r="C52" s="8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25">
      <c r="B53" s="3">
        <v>41760</v>
      </c>
      <c r="C53" s="8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25">
      <c r="B54" s="3">
        <v>41760</v>
      </c>
      <c r="C54" s="8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25">
      <c r="B55" s="3">
        <v>41760</v>
      </c>
      <c r="C55" s="8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25">
      <c r="B56" s="3">
        <v>41760</v>
      </c>
      <c r="C56" s="8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25">
      <c r="B57" s="3">
        <v>41760</v>
      </c>
      <c r="C57" s="8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25">
      <c r="B58" s="3">
        <v>41760</v>
      </c>
      <c r="C58" s="8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25">
      <c r="B59" s="3">
        <v>41760</v>
      </c>
      <c r="C59" s="8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25">
      <c r="B60" s="3">
        <v>41760</v>
      </c>
      <c r="C60" s="8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25">
      <c r="B61" s="3">
        <v>41760</v>
      </c>
      <c r="C61" s="8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25">
      <c r="B62" s="3">
        <v>41760</v>
      </c>
      <c r="C62" s="8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25">
      <c r="B63" s="3">
        <v>41760</v>
      </c>
      <c r="C63" s="8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25">
      <c r="B64" s="3">
        <v>41791</v>
      </c>
      <c r="C64" s="8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25">
      <c r="B65" s="3">
        <v>41791</v>
      </c>
      <c r="C65" s="8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25">
      <c r="B66" s="3">
        <v>41791</v>
      </c>
      <c r="C66" s="8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25">
      <c r="B67" s="3">
        <v>41791</v>
      </c>
      <c r="C67" s="8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25">
      <c r="B68" s="3">
        <v>41791</v>
      </c>
      <c r="C68" s="8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25">
      <c r="B69" s="3">
        <v>41791</v>
      </c>
      <c r="C69" s="8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25">
      <c r="B70" s="3">
        <v>41791</v>
      </c>
      <c r="C70" s="8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25">
      <c r="B71" s="3">
        <v>41791</v>
      </c>
      <c r="C71" s="8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25">
      <c r="B72" s="3">
        <v>41791</v>
      </c>
      <c r="C72" s="8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25">
      <c r="B73" s="3">
        <v>41791</v>
      </c>
      <c r="C73" s="8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25">
      <c r="B74" s="3">
        <v>41791</v>
      </c>
      <c r="C74" s="8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25">
      <c r="B75" s="3">
        <v>41791</v>
      </c>
      <c r="C75" s="8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25">
      <c r="B76" s="3">
        <v>41821</v>
      </c>
      <c r="C76" s="8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25">
      <c r="B77" s="3">
        <v>41821</v>
      </c>
      <c r="C77" s="8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25">
      <c r="B78" s="3">
        <v>41821</v>
      </c>
      <c r="C78" s="8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25">
      <c r="B79" s="3">
        <v>41821</v>
      </c>
      <c r="C79" s="8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25">
      <c r="B80" s="3">
        <v>41821</v>
      </c>
      <c r="C80" s="8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25">
      <c r="B81" s="3">
        <v>41821</v>
      </c>
      <c r="C81" s="8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25">
      <c r="B82" s="3">
        <v>41821</v>
      </c>
      <c r="C82" s="8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25">
      <c r="B83" s="3">
        <v>41821</v>
      </c>
      <c r="C83" s="8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25">
      <c r="B84" s="3">
        <v>41821</v>
      </c>
      <c r="C84" s="8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25">
      <c r="B85" s="3">
        <v>41821</v>
      </c>
      <c r="C85" s="8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25">
      <c r="B86" s="3">
        <v>41821</v>
      </c>
      <c r="C86" s="8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25">
      <c r="B87" s="3">
        <v>41821</v>
      </c>
      <c r="C87" s="8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25">
      <c r="B88" s="3">
        <v>41852</v>
      </c>
      <c r="C88" s="8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25">
      <c r="B89" s="3">
        <v>41852</v>
      </c>
      <c r="C89" s="8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25">
      <c r="B90" s="3">
        <v>41852</v>
      </c>
      <c r="C90" s="8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25">
      <c r="B91" s="3">
        <v>41852</v>
      </c>
      <c r="C91" s="8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25">
      <c r="B92" s="3">
        <v>41852</v>
      </c>
      <c r="C92" s="8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25">
      <c r="B93" s="3">
        <v>41852</v>
      </c>
      <c r="C93" s="8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25">
      <c r="B94" s="3">
        <v>41852</v>
      </c>
      <c r="C94" s="8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25">
      <c r="B95" s="3">
        <v>41852</v>
      </c>
      <c r="C95" s="8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25">
      <c r="B96" s="3">
        <v>41852</v>
      </c>
      <c r="C96" s="8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25">
      <c r="B97" s="3">
        <v>41852</v>
      </c>
      <c r="C97" s="8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25">
      <c r="B98" s="3">
        <v>41852</v>
      </c>
      <c r="C98" s="8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25">
      <c r="B99" s="3">
        <v>41852</v>
      </c>
      <c r="C99" s="8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25">
      <c r="B100" s="3">
        <v>41883</v>
      </c>
      <c r="C100" s="8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25">
      <c r="B101" s="3">
        <v>41883</v>
      </c>
      <c r="C101" s="8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25">
      <c r="B102" s="3">
        <v>41883</v>
      </c>
      <c r="C102" s="8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25">
      <c r="B103" s="3">
        <v>41883</v>
      </c>
      <c r="C103" s="8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25">
      <c r="B104" s="3">
        <v>41883</v>
      </c>
      <c r="C104" s="8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25">
      <c r="B105" s="3">
        <v>41883</v>
      </c>
      <c r="C105" s="8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25">
      <c r="B106" s="3">
        <v>41883</v>
      </c>
      <c r="C106" s="8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25">
      <c r="B107" s="3">
        <v>41883</v>
      </c>
      <c r="C107" s="8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25">
      <c r="B108" s="3">
        <v>41883</v>
      </c>
      <c r="C108" s="8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25">
      <c r="B109" s="3">
        <v>41883</v>
      </c>
      <c r="C109" s="8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25">
      <c r="B110" s="3">
        <v>41883</v>
      </c>
      <c r="C110" s="8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25">
      <c r="B111" s="3">
        <v>41883</v>
      </c>
      <c r="C111" s="8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25">
      <c r="B112" s="3">
        <v>41913</v>
      </c>
      <c r="C112" s="8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25">
      <c r="B113" s="3">
        <v>41913</v>
      </c>
      <c r="C113" s="8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25">
      <c r="B114" s="3">
        <v>41913</v>
      </c>
      <c r="C114" s="8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25">
      <c r="B115" s="3">
        <v>41913</v>
      </c>
      <c r="C115" s="8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25">
      <c r="B116" s="3">
        <v>41913</v>
      </c>
      <c r="C116" s="8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25">
      <c r="B117" s="3">
        <v>41913</v>
      </c>
      <c r="C117" s="8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25">
      <c r="B118" s="3">
        <v>41913</v>
      </c>
      <c r="C118" s="8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25">
      <c r="B119" s="3">
        <v>41913</v>
      </c>
      <c r="C119" s="8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25">
      <c r="B120" s="3">
        <v>41913</v>
      </c>
      <c r="C120" s="8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25">
      <c r="B121" s="3">
        <v>41913</v>
      </c>
      <c r="C121" s="8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25">
      <c r="B122" s="3">
        <v>41913</v>
      </c>
      <c r="C122" s="8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25">
      <c r="B123" s="3">
        <v>41913</v>
      </c>
      <c r="C123" s="8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25">
      <c r="B124" s="3">
        <v>41944</v>
      </c>
      <c r="C124" s="8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25">
      <c r="B125" s="3">
        <v>41944</v>
      </c>
      <c r="C125" s="8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25">
      <c r="B126" s="3">
        <v>41944</v>
      </c>
      <c r="C126" s="8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25">
      <c r="B127" s="3">
        <v>41944</v>
      </c>
      <c r="C127" s="8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25">
      <c r="B128" s="3">
        <v>41944</v>
      </c>
      <c r="C128" s="8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25">
      <c r="B129" s="3">
        <v>41944</v>
      </c>
      <c r="C129" s="8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25">
      <c r="B130" s="3">
        <v>41944</v>
      </c>
      <c r="C130" s="8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25">
      <c r="B131" s="3">
        <v>41944</v>
      </c>
      <c r="C131" s="8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25">
      <c r="B132" s="3">
        <v>41944</v>
      </c>
      <c r="C132" s="8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25">
      <c r="B133" s="3">
        <v>41944</v>
      </c>
      <c r="C133" s="8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25">
      <c r="B134" s="3">
        <v>41944</v>
      </c>
      <c r="C134" s="8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25">
      <c r="B135" s="3">
        <v>41944</v>
      </c>
      <c r="C135" s="8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25">
      <c r="B136" s="3">
        <v>41974</v>
      </c>
      <c r="C136" s="8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25">
      <c r="B137" s="3">
        <v>41974</v>
      </c>
      <c r="C137" s="8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25">
      <c r="B138" s="3">
        <v>41974</v>
      </c>
      <c r="C138" s="8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25">
      <c r="B139" s="3">
        <v>41974</v>
      </c>
      <c r="C139" s="8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25">
      <c r="B140" s="3">
        <v>41974</v>
      </c>
      <c r="C140" s="8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25">
      <c r="B141" s="3">
        <v>41974</v>
      </c>
      <c r="C141" s="8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25">
      <c r="B142" s="3">
        <v>41974</v>
      </c>
      <c r="C142" s="8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25">
      <c r="B143" s="3">
        <v>41974</v>
      </c>
      <c r="C143" s="8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25">
      <c r="B144" s="3">
        <v>41974</v>
      </c>
      <c r="C144" s="8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25">
      <c r="B145" s="3">
        <v>41974</v>
      </c>
      <c r="C145" s="8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25">
      <c r="B146" s="3">
        <v>41974</v>
      </c>
      <c r="C146" s="8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25">
      <c r="B147" s="3">
        <v>41974</v>
      </c>
      <c r="C147" s="8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25">
      <c r="B148" s="3">
        <v>42005</v>
      </c>
      <c r="C148" s="8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25">
      <c r="B149" s="3">
        <v>42005</v>
      </c>
      <c r="C149" s="8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25">
      <c r="B150" s="3">
        <v>42005</v>
      </c>
      <c r="C150" s="8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25">
      <c r="B151" s="3">
        <v>42005</v>
      </c>
      <c r="C151" s="8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25">
      <c r="B152" s="3">
        <v>42005</v>
      </c>
      <c r="C152" s="8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25">
      <c r="B153" s="3">
        <v>42005</v>
      </c>
      <c r="C153" s="8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25">
      <c r="B154" s="3">
        <v>42005</v>
      </c>
      <c r="C154" s="8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25">
      <c r="B155" s="3">
        <v>42005</v>
      </c>
      <c r="C155" s="8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25">
      <c r="B156" s="3">
        <v>42005</v>
      </c>
      <c r="C156" s="8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25">
      <c r="B157" s="3">
        <v>42005</v>
      </c>
      <c r="C157" s="8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25">
      <c r="B158" s="3">
        <v>42005</v>
      </c>
      <c r="C158" s="8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25">
      <c r="B159" s="3">
        <v>42005</v>
      </c>
      <c r="C159" s="8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25">
      <c r="B160" s="3">
        <v>42036</v>
      </c>
      <c r="C160" s="8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25">
      <c r="B161" s="3">
        <v>42036</v>
      </c>
      <c r="C161" s="8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25">
      <c r="B162" s="3">
        <v>42036</v>
      </c>
      <c r="C162" s="8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25">
      <c r="B163" s="3">
        <v>42036</v>
      </c>
      <c r="C163" s="8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25">
      <c r="B164" s="3">
        <v>42036</v>
      </c>
      <c r="C164" s="8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25">
      <c r="B165" s="3">
        <v>42036</v>
      </c>
      <c r="C165" s="8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25">
      <c r="B166" s="3">
        <v>42036</v>
      </c>
      <c r="C166" s="8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25">
      <c r="B167" s="3">
        <v>42036</v>
      </c>
      <c r="C167" s="8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25">
      <c r="B168" s="3">
        <v>42036</v>
      </c>
      <c r="C168" s="8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25">
      <c r="B169" s="3">
        <v>42036</v>
      </c>
      <c r="C169" s="8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25">
      <c r="B170" s="3">
        <v>42036</v>
      </c>
      <c r="C170" s="8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25">
      <c r="B171" s="3">
        <v>42036</v>
      </c>
      <c r="C171" s="8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25">
      <c r="B172" s="3">
        <v>42064</v>
      </c>
      <c r="C172" s="8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25">
      <c r="B173" s="3">
        <v>42064</v>
      </c>
      <c r="C173" s="8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25">
      <c r="B174" s="3">
        <v>42064</v>
      </c>
      <c r="C174" s="8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25">
      <c r="B175" s="3">
        <v>42064</v>
      </c>
      <c r="C175" s="8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25">
      <c r="B176" s="3">
        <v>42064</v>
      </c>
      <c r="C176" s="8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25">
      <c r="B177" s="3">
        <v>42064</v>
      </c>
      <c r="C177" s="8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25">
      <c r="B178" s="3">
        <v>42064</v>
      </c>
      <c r="C178" s="8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25">
      <c r="B179" s="3">
        <v>42064</v>
      </c>
      <c r="C179" s="8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25">
      <c r="B180" s="3">
        <v>42064</v>
      </c>
      <c r="C180" s="8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25">
      <c r="B181" s="3">
        <v>42064</v>
      </c>
      <c r="C181" s="8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25">
      <c r="B182" s="3">
        <v>42064</v>
      </c>
      <c r="C182" s="8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25">
      <c r="B183" s="3">
        <v>42064</v>
      </c>
      <c r="C183" s="8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25">
      <c r="B184" s="3">
        <v>42095</v>
      </c>
      <c r="C184" s="8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25">
      <c r="B185" s="3">
        <v>42095</v>
      </c>
      <c r="C185" s="8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25">
      <c r="B186" s="3">
        <v>42095</v>
      </c>
      <c r="C186" s="8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25">
      <c r="B187" s="3">
        <v>42095</v>
      </c>
      <c r="C187" s="8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25">
      <c r="B188" s="3">
        <v>42095</v>
      </c>
      <c r="C188" s="8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25">
      <c r="B189" s="3">
        <v>42095</v>
      </c>
      <c r="C189" s="8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25">
      <c r="B190" s="3">
        <v>42095</v>
      </c>
      <c r="C190" s="8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25">
      <c r="B191" s="3">
        <v>42095</v>
      </c>
      <c r="C191" s="8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25">
      <c r="B192" s="3">
        <v>42095</v>
      </c>
      <c r="C192" s="8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25">
      <c r="B193" s="3">
        <v>42095</v>
      </c>
      <c r="C193" s="8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25">
      <c r="B194" s="3">
        <v>42095</v>
      </c>
      <c r="C194" s="8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25">
      <c r="B195" s="3">
        <v>42095</v>
      </c>
      <c r="C195" s="8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25">
      <c r="B196" s="3">
        <v>42125</v>
      </c>
      <c r="C196" s="8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25">
      <c r="B197" s="3">
        <v>42125</v>
      </c>
      <c r="C197" s="8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25">
      <c r="B198" s="3">
        <v>42125</v>
      </c>
      <c r="C198" s="8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25">
      <c r="B199" s="3">
        <v>42125</v>
      </c>
      <c r="C199" s="8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25">
      <c r="B200" s="3">
        <v>42125</v>
      </c>
      <c r="C200" s="8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25">
      <c r="B201" s="3">
        <v>42125</v>
      </c>
      <c r="C201" s="8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25">
      <c r="B202" s="3">
        <v>42125</v>
      </c>
      <c r="C202" s="8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25">
      <c r="B203" s="3">
        <v>42125</v>
      </c>
      <c r="C203" s="8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25">
      <c r="B204" s="3">
        <v>42125</v>
      </c>
      <c r="C204" s="8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25">
      <c r="B205" s="3">
        <v>42125</v>
      </c>
      <c r="C205" s="8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25">
      <c r="B206" s="3">
        <v>42125</v>
      </c>
      <c r="C206" s="8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25">
      <c r="B207" s="3">
        <v>42125</v>
      </c>
      <c r="C207" s="8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25">
      <c r="B208" s="3">
        <v>42156</v>
      </c>
      <c r="C208" s="8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25">
      <c r="B209" s="3">
        <v>42156</v>
      </c>
      <c r="C209" s="8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25">
      <c r="B210" s="3">
        <v>42156</v>
      </c>
      <c r="C210" s="8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25">
      <c r="B211" s="3">
        <v>42156</v>
      </c>
      <c r="C211" s="8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25">
      <c r="B212" s="3">
        <v>42156</v>
      </c>
      <c r="C212" s="8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25">
      <c r="B213" s="3">
        <v>42156</v>
      </c>
      <c r="C213" s="8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25">
      <c r="B214" s="3">
        <v>42156</v>
      </c>
      <c r="C214" s="8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25">
      <c r="B215" s="3">
        <v>42156</v>
      </c>
      <c r="C215" s="8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25">
      <c r="B216" s="3">
        <v>42156</v>
      </c>
      <c r="C216" s="8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25">
      <c r="B217" s="3">
        <v>42156</v>
      </c>
      <c r="C217" s="8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25">
      <c r="B218" s="3">
        <v>42156</v>
      </c>
      <c r="C218" s="8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25">
      <c r="B219" s="3">
        <v>42156</v>
      </c>
      <c r="C219" s="8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25">
      <c r="B220" s="3">
        <v>42186</v>
      </c>
      <c r="C220" s="8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25">
      <c r="B221" s="3">
        <v>42186</v>
      </c>
      <c r="C221" s="8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25">
      <c r="B222" s="3">
        <v>42186</v>
      </c>
      <c r="C222" s="8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25">
      <c r="B223" s="3">
        <v>42186</v>
      </c>
      <c r="C223" s="8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25">
      <c r="B224" s="3">
        <v>42186</v>
      </c>
      <c r="C224" s="8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25">
      <c r="B225" s="3">
        <v>42186</v>
      </c>
      <c r="C225" s="8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25">
      <c r="B226" s="3">
        <v>42186</v>
      </c>
      <c r="C226" s="8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25">
      <c r="B227" s="3">
        <v>42186</v>
      </c>
      <c r="C227" s="8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25">
      <c r="B228" s="3">
        <v>42186</v>
      </c>
      <c r="C228" s="8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25">
      <c r="B229" s="3">
        <v>42186</v>
      </c>
      <c r="C229" s="8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25">
      <c r="B230" s="3">
        <v>42186</v>
      </c>
      <c r="C230" s="8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25">
      <c r="B231" s="3">
        <v>42186</v>
      </c>
      <c r="C231" s="8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25">
      <c r="B232" s="3">
        <v>42217</v>
      </c>
      <c r="C232" s="8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25">
      <c r="B233" s="3">
        <v>42217</v>
      </c>
      <c r="C233" s="8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25">
      <c r="B234" s="3">
        <v>42217</v>
      </c>
      <c r="C234" s="8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25">
      <c r="B235" s="3">
        <v>42217</v>
      </c>
      <c r="C235" s="8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25">
      <c r="B236" s="3">
        <v>42217</v>
      </c>
      <c r="C236" s="8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25">
      <c r="B237" s="3">
        <v>42217</v>
      </c>
      <c r="C237" s="8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25">
      <c r="B238" s="3">
        <v>42217</v>
      </c>
      <c r="C238" s="8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25">
      <c r="B239" s="3">
        <v>42217</v>
      </c>
      <c r="C239" s="8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25">
      <c r="B240" s="3">
        <v>42217</v>
      </c>
      <c r="C240" s="8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25">
      <c r="B241" s="3">
        <v>42217</v>
      </c>
      <c r="C241" s="8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25">
      <c r="B242" s="3">
        <v>42217</v>
      </c>
      <c r="C242" s="8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25">
      <c r="B243" s="3">
        <v>42217</v>
      </c>
      <c r="C243" s="8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25">
      <c r="B244" s="3">
        <v>42248</v>
      </c>
      <c r="C244" s="8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25">
      <c r="B245" s="3">
        <v>42248</v>
      </c>
      <c r="C245" s="8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25">
      <c r="B246" s="3">
        <v>42248</v>
      </c>
      <c r="C246" s="8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25">
      <c r="B247" s="3">
        <v>42248</v>
      </c>
      <c r="C247" s="8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25">
      <c r="B248" s="3">
        <v>42248</v>
      </c>
      <c r="C248" s="8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25">
      <c r="B249" s="3">
        <v>42248</v>
      </c>
      <c r="C249" s="8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25">
      <c r="B250" s="3">
        <v>42248</v>
      </c>
      <c r="C250" s="8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25">
      <c r="B251" s="3">
        <v>42248</v>
      </c>
      <c r="C251" s="8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25">
      <c r="B252" s="3">
        <v>42248</v>
      </c>
      <c r="C252" s="8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25">
      <c r="B253" s="3">
        <v>42248</v>
      </c>
      <c r="C253" s="8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25">
      <c r="B254" s="3">
        <v>42248</v>
      </c>
      <c r="C254" s="8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25">
      <c r="B255" s="3">
        <v>42248</v>
      </c>
      <c r="C255" s="8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25">
      <c r="B256" s="3">
        <v>42278</v>
      </c>
      <c r="C256" s="8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25">
      <c r="B257" s="3">
        <v>42278</v>
      </c>
      <c r="C257" s="8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25">
      <c r="B258" s="3">
        <v>42278</v>
      </c>
      <c r="C258" s="8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25">
      <c r="B259" s="3">
        <v>42278</v>
      </c>
      <c r="C259" s="8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25">
      <c r="B260" s="3">
        <v>42278</v>
      </c>
      <c r="C260" s="8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25">
      <c r="B261" s="3">
        <v>42278</v>
      </c>
      <c r="C261" s="8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25">
      <c r="B262" s="3">
        <v>42278</v>
      </c>
      <c r="C262" s="8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25">
      <c r="B263" s="3">
        <v>42278</v>
      </c>
      <c r="C263" s="8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25">
      <c r="B264" s="3">
        <v>42278</v>
      </c>
      <c r="C264" s="8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25">
      <c r="B265" s="3">
        <v>42278</v>
      </c>
      <c r="C265" s="8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25">
      <c r="B266" s="3">
        <v>42278</v>
      </c>
      <c r="C266" s="8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25">
      <c r="B267" s="3">
        <v>42278</v>
      </c>
      <c r="C267" s="8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25">
      <c r="B268" s="3">
        <v>42309</v>
      </c>
      <c r="C268" s="8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25">
      <c r="B269" s="3">
        <v>42309</v>
      </c>
      <c r="C269" s="8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25">
      <c r="B270" s="3">
        <v>42309</v>
      </c>
      <c r="C270" s="8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25">
      <c r="B271" s="3">
        <v>42309</v>
      </c>
      <c r="C271" s="8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25">
      <c r="B272" s="3">
        <v>42309</v>
      </c>
      <c r="C272" s="8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25">
      <c r="B273" s="3">
        <v>42309</v>
      </c>
      <c r="C273" s="8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25">
      <c r="B274" s="3">
        <v>42309</v>
      </c>
      <c r="C274" s="8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25">
      <c r="B275" s="3">
        <v>42309</v>
      </c>
      <c r="C275" s="8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25">
      <c r="B276" s="3">
        <v>42309</v>
      </c>
      <c r="C276" s="8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25">
      <c r="B277" s="3">
        <v>42309</v>
      </c>
      <c r="C277" s="8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25">
      <c r="B278" s="3">
        <v>42309</v>
      </c>
      <c r="C278" s="8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25">
      <c r="B279" s="3">
        <v>42309</v>
      </c>
      <c r="C279" s="8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25">
      <c r="B280" s="3">
        <v>42339</v>
      </c>
      <c r="C280" s="8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25">
      <c r="B281" s="3">
        <v>42339</v>
      </c>
      <c r="C281" s="8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25">
      <c r="B282" s="3">
        <v>42339</v>
      </c>
      <c r="C282" s="8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25">
      <c r="B283" s="3">
        <v>42339</v>
      </c>
      <c r="C283" s="8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25">
      <c r="B284" s="3">
        <v>42339</v>
      </c>
      <c r="C284" s="8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25">
      <c r="B285" s="3">
        <v>42339</v>
      </c>
      <c r="C285" s="8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25">
      <c r="B286" s="3">
        <v>42339</v>
      </c>
      <c r="C286" s="8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25">
      <c r="B287" s="3">
        <v>42339</v>
      </c>
      <c r="C287" s="8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25">
      <c r="B288" s="3">
        <v>42339</v>
      </c>
      <c r="C288" s="8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25">
      <c r="B289" s="3">
        <v>42339</v>
      </c>
      <c r="C289" s="8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25">
      <c r="B290" s="3">
        <v>42339</v>
      </c>
      <c r="C290" s="8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25">
      <c r="B291" s="3">
        <v>42339</v>
      </c>
      <c r="C291" s="8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25">
      <c r="B292" s="3">
        <v>42370</v>
      </c>
      <c r="C292" s="8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25">
      <c r="B293" s="3">
        <v>42370</v>
      </c>
      <c r="C293" s="8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25">
      <c r="B294" s="3">
        <v>42370</v>
      </c>
      <c r="C294" s="8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25">
      <c r="B295" s="3">
        <v>42370</v>
      </c>
      <c r="C295" s="8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25">
      <c r="B296" s="3">
        <v>42370</v>
      </c>
      <c r="C296" s="8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25">
      <c r="B297" s="3">
        <v>42370</v>
      </c>
      <c r="C297" s="8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25">
      <c r="B298" s="3">
        <v>42370</v>
      </c>
      <c r="C298" s="8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25">
      <c r="B299" s="3">
        <v>42370</v>
      </c>
      <c r="C299" s="8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25">
      <c r="B300" s="3">
        <v>42370</v>
      </c>
      <c r="C300" s="8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25">
      <c r="B301" s="3">
        <v>42370</v>
      </c>
      <c r="C301" s="8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25">
      <c r="B302" s="3">
        <v>42370</v>
      </c>
      <c r="C302" s="8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25">
      <c r="B303" s="3">
        <v>42370</v>
      </c>
      <c r="C303" s="8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25">
      <c r="B304" s="3">
        <v>42401</v>
      </c>
      <c r="C304" s="8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25">
      <c r="B305" s="3">
        <v>42401</v>
      </c>
      <c r="C305" s="8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25">
      <c r="B306" s="3">
        <v>42401</v>
      </c>
      <c r="C306" s="8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25">
      <c r="B307" s="3">
        <v>42401</v>
      </c>
      <c r="C307" s="8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25">
      <c r="B308" s="3">
        <v>42401</v>
      </c>
      <c r="C308" s="8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25">
      <c r="B309" s="3">
        <v>42401</v>
      </c>
      <c r="C309" s="8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25">
      <c r="B310" s="3">
        <v>42401</v>
      </c>
      <c r="C310" s="8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25">
      <c r="B311" s="3">
        <v>42401</v>
      </c>
      <c r="C311" s="8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25">
      <c r="B312" s="3">
        <v>42401</v>
      </c>
      <c r="C312" s="8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25">
      <c r="B313" s="3">
        <v>42401</v>
      </c>
      <c r="C313" s="8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25">
      <c r="B314" s="3">
        <v>42401</v>
      </c>
      <c r="C314" s="8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25">
      <c r="B315" s="3">
        <v>42401</v>
      </c>
      <c r="C315" s="8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25">
      <c r="B316" s="3">
        <v>42430</v>
      </c>
      <c r="C316" s="8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25">
      <c r="B317" s="3">
        <v>42430</v>
      </c>
      <c r="C317" s="8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25">
      <c r="B318" s="3">
        <v>42430</v>
      </c>
      <c r="C318" s="8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25">
      <c r="B319" s="3">
        <v>42430</v>
      </c>
      <c r="C319" s="8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25">
      <c r="B320" s="3">
        <v>42430</v>
      </c>
      <c r="C320" s="8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25">
      <c r="B321" s="3">
        <v>42430</v>
      </c>
      <c r="C321" s="8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25">
      <c r="B322" s="3">
        <v>42430</v>
      </c>
      <c r="C322" s="8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25">
      <c r="B323" s="3">
        <v>42430</v>
      </c>
      <c r="C323" s="8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25">
      <c r="B324" s="3">
        <v>42430</v>
      </c>
      <c r="C324" s="8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25">
      <c r="B325" s="3">
        <v>42430</v>
      </c>
      <c r="C325" s="8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25">
      <c r="B326" s="3">
        <v>42430</v>
      </c>
      <c r="C326" s="8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25">
      <c r="B327" s="3">
        <v>42430</v>
      </c>
      <c r="C327" s="8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25">
      <c r="B328" s="3">
        <v>42461</v>
      </c>
      <c r="C328" s="8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25">
      <c r="B329" s="3">
        <v>42461</v>
      </c>
      <c r="C329" s="8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25">
      <c r="B330" s="3">
        <v>42461</v>
      </c>
      <c r="C330" s="8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25">
      <c r="B331" s="3">
        <v>42461</v>
      </c>
      <c r="C331" s="8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25">
      <c r="B332" s="3">
        <v>42461</v>
      </c>
      <c r="C332" s="8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25">
      <c r="B333" s="3">
        <v>42461</v>
      </c>
      <c r="C333" s="8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25">
      <c r="B334" s="3">
        <v>42461</v>
      </c>
      <c r="C334" s="8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25">
      <c r="B335" s="3">
        <v>42461</v>
      </c>
      <c r="C335" s="8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25">
      <c r="B336" s="3">
        <v>42461</v>
      </c>
      <c r="C336" s="8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25">
      <c r="B337" s="3">
        <v>42461</v>
      </c>
      <c r="C337" s="8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25">
      <c r="B338" s="3">
        <v>42461</v>
      </c>
      <c r="C338" s="8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25">
      <c r="B339" s="3">
        <v>42461</v>
      </c>
      <c r="C339" s="8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25">
      <c r="B340" s="3">
        <v>42491</v>
      </c>
      <c r="C340" s="8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25">
      <c r="B341" s="3">
        <v>42491</v>
      </c>
      <c r="C341" s="8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25">
      <c r="B342" s="3">
        <v>42491</v>
      </c>
      <c r="C342" s="8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25">
      <c r="B343" s="3">
        <v>42491</v>
      </c>
      <c r="C343" s="8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25">
      <c r="B344" s="3">
        <v>42491</v>
      </c>
      <c r="C344" s="8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25">
      <c r="B345" s="3">
        <v>42491</v>
      </c>
      <c r="C345" s="8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25">
      <c r="B346" s="3">
        <v>42491</v>
      </c>
      <c r="C346" s="8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25">
      <c r="B347" s="3">
        <v>42491</v>
      </c>
      <c r="C347" s="8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25">
      <c r="B348" s="3">
        <v>42491</v>
      </c>
      <c r="C348" s="8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25">
      <c r="B349" s="3">
        <v>42491</v>
      </c>
      <c r="C349" s="8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25">
      <c r="B350" s="3">
        <v>42491</v>
      </c>
      <c r="C350" s="8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25">
      <c r="B351" s="3">
        <v>42491</v>
      </c>
      <c r="C351" s="8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25">
      <c r="B352" s="3">
        <v>42522</v>
      </c>
      <c r="C352" s="8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25">
      <c r="B353" s="3">
        <v>42522</v>
      </c>
      <c r="C353" s="8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25">
      <c r="B354" s="3">
        <v>42522</v>
      </c>
      <c r="C354" s="8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25">
      <c r="B355" s="3">
        <v>42522</v>
      </c>
      <c r="C355" s="8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25">
      <c r="B356" s="3">
        <v>42522</v>
      </c>
      <c r="C356" s="8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25">
      <c r="B357" s="3">
        <v>42522</v>
      </c>
      <c r="C357" s="8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25">
      <c r="B358" s="3">
        <v>42522</v>
      </c>
      <c r="C358" s="8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25">
      <c r="B359" s="3">
        <v>42522</v>
      </c>
      <c r="C359" s="8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25">
      <c r="B360" s="3">
        <v>42522</v>
      </c>
      <c r="C360" s="8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25">
      <c r="B361" s="3">
        <v>42522</v>
      </c>
      <c r="C361" s="8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25">
      <c r="B362" s="3">
        <v>42522</v>
      </c>
      <c r="C362" s="8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25">
      <c r="B363" s="3">
        <v>42522</v>
      </c>
      <c r="C363" s="8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25">
      <c r="B364" s="3">
        <v>42552</v>
      </c>
      <c r="C364" s="8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25">
      <c r="B365" s="3">
        <v>42552</v>
      </c>
      <c r="C365" s="8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25">
      <c r="B366" s="3">
        <v>42552</v>
      </c>
      <c r="C366" s="8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25">
      <c r="B367" s="3">
        <v>42552</v>
      </c>
      <c r="C367" s="8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25">
      <c r="B368" s="3">
        <v>42552</v>
      </c>
      <c r="C368" s="8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25">
      <c r="B369" s="3">
        <v>42552</v>
      </c>
      <c r="C369" s="8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25">
      <c r="B370" s="3">
        <v>42552</v>
      </c>
      <c r="C370" s="8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25">
      <c r="B371" s="3">
        <v>42552</v>
      </c>
      <c r="C371" s="8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25">
      <c r="B372" s="3">
        <v>42552</v>
      </c>
      <c r="C372" s="8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25">
      <c r="B373" s="3">
        <v>42552</v>
      </c>
      <c r="C373" s="8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25">
      <c r="B374" s="3">
        <v>42552</v>
      </c>
      <c r="C374" s="8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25">
      <c r="B375" s="3">
        <v>42552</v>
      </c>
      <c r="C375" s="8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25">
      <c r="B376" s="3">
        <v>42583</v>
      </c>
      <c r="C376" s="8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25">
      <c r="B377" s="3">
        <v>42583</v>
      </c>
      <c r="C377" s="8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25">
      <c r="B378" s="3">
        <v>42583</v>
      </c>
      <c r="C378" s="8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25">
      <c r="B379" s="3">
        <v>42583</v>
      </c>
      <c r="C379" s="8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25">
      <c r="B380" s="3">
        <v>42583</v>
      </c>
      <c r="C380" s="8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25">
      <c r="B381" s="3">
        <v>42583</v>
      </c>
      <c r="C381" s="8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25">
      <c r="B382" s="3">
        <v>42583</v>
      </c>
      <c r="C382" s="8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25">
      <c r="B383" s="3">
        <v>42583</v>
      </c>
      <c r="C383" s="8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25">
      <c r="B384" s="3">
        <v>42583</v>
      </c>
      <c r="C384" s="8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25">
      <c r="B385" s="3">
        <v>42583</v>
      </c>
      <c r="C385" s="8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25">
      <c r="B386" s="3">
        <v>42583</v>
      </c>
      <c r="C386" s="8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25">
      <c r="B387" s="3">
        <v>42583</v>
      </c>
      <c r="C387" s="8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25">
      <c r="B388" s="3">
        <v>42614</v>
      </c>
      <c r="C388" s="8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25">
      <c r="B389" s="3">
        <v>42614</v>
      </c>
      <c r="C389" s="8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25">
      <c r="B390" s="3">
        <v>42614</v>
      </c>
      <c r="C390" s="8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25">
      <c r="B391" s="3">
        <v>42614</v>
      </c>
      <c r="C391" s="8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25">
      <c r="B392" s="3">
        <v>42614</v>
      </c>
      <c r="C392" s="8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25">
      <c r="B393" s="3">
        <v>42614</v>
      </c>
      <c r="C393" s="8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25">
      <c r="B394" s="3">
        <v>42614</v>
      </c>
      <c r="C394" s="8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25">
      <c r="B395" s="3">
        <v>42614</v>
      </c>
      <c r="C395" s="8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25">
      <c r="B396" s="3">
        <v>42614</v>
      </c>
      <c r="C396" s="8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25">
      <c r="B397" s="3">
        <v>42614</v>
      </c>
      <c r="C397" s="8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25">
      <c r="B398" s="3">
        <v>42614</v>
      </c>
      <c r="C398" s="8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25">
      <c r="B399" s="3">
        <v>42614</v>
      </c>
      <c r="C399" s="8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25">
      <c r="B400" s="3">
        <v>42644</v>
      </c>
      <c r="C400" s="8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25">
      <c r="B401" s="3">
        <v>42644</v>
      </c>
      <c r="C401" s="8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25">
      <c r="B402" s="3">
        <v>42644</v>
      </c>
      <c r="C402" s="8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25">
      <c r="B403" s="3">
        <v>42644</v>
      </c>
      <c r="C403" s="8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25">
      <c r="B404" s="3">
        <v>42644</v>
      </c>
      <c r="C404" s="8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25">
      <c r="B405" s="3">
        <v>42644</v>
      </c>
      <c r="C405" s="8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25">
      <c r="B406" s="3">
        <v>42644</v>
      </c>
      <c r="C406" s="8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25">
      <c r="B407" s="3">
        <v>42644</v>
      </c>
      <c r="C407" s="8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25">
      <c r="B408" s="3">
        <v>42644</v>
      </c>
      <c r="C408" s="8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25">
      <c r="B409" s="3">
        <v>42644</v>
      </c>
      <c r="C409" s="8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25">
      <c r="B410" s="3">
        <v>42644</v>
      </c>
      <c r="C410" s="8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25">
      <c r="B411" s="3">
        <v>42644</v>
      </c>
      <c r="C411" s="8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25">
      <c r="B412" s="3">
        <v>42675</v>
      </c>
      <c r="C412" s="8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25">
      <c r="B413" s="3">
        <v>42675</v>
      </c>
      <c r="C413" s="8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25">
      <c r="B414" s="3">
        <v>42675</v>
      </c>
      <c r="C414" s="8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25">
      <c r="B415" s="3">
        <v>42675</v>
      </c>
      <c r="C415" s="8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25">
      <c r="B416" s="3">
        <v>42675</v>
      </c>
      <c r="C416" s="8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25">
      <c r="B417" s="3">
        <v>42675</v>
      </c>
      <c r="C417" s="8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25">
      <c r="B418" s="3">
        <v>42675</v>
      </c>
      <c r="C418" s="8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25">
      <c r="B419" s="3">
        <v>42675</v>
      </c>
      <c r="C419" s="8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25">
      <c r="B420" s="3">
        <v>42675</v>
      </c>
      <c r="C420" s="8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25">
      <c r="B421" s="3">
        <v>42675</v>
      </c>
      <c r="C421" s="8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25">
      <c r="B422" s="3">
        <v>42675</v>
      </c>
      <c r="C422" s="8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25">
      <c r="B423" s="3">
        <v>42675</v>
      </c>
      <c r="C423" s="8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25">
      <c r="B424" s="3">
        <v>42705</v>
      </c>
      <c r="C424" s="8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25">
      <c r="B425" s="3">
        <v>42705</v>
      </c>
      <c r="C425" s="8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25">
      <c r="B426" s="3">
        <v>42705</v>
      </c>
      <c r="C426" s="8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25">
      <c r="B427" s="3">
        <v>42705</v>
      </c>
      <c r="C427" s="8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25">
      <c r="B428" s="3">
        <v>42705</v>
      </c>
      <c r="C428" s="8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25">
      <c r="B429" s="3">
        <v>42705</v>
      </c>
      <c r="C429" s="8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25">
      <c r="B430" s="3">
        <v>42705</v>
      </c>
      <c r="C430" s="8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25">
      <c r="B431" s="3">
        <v>42705</v>
      </c>
      <c r="C431" s="8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25">
      <c r="B432" s="3">
        <v>42705</v>
      </c>
      <c r="C432" s="8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25">
      <c r="B433" s="3">
        <v>42705</v>
      </c>
      <c r="C433" s="8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25">
      <c r="B434" s="3">
        <v>42705</v>
      </c>
      <c r="C434" s="8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25">
      <c r="B435" s="3">
        <v>42705</v>
      </c>
      <c r="C435" s="8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25">
      <c r="B436" s="6">
        <v>41974</v>
      </c>
      <c r="C436" s="8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25">
      <c r="B437" s="6">
        <v>42339</v>
      </c>
      <c r="C437" s="8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25">
      <c r="B438" s="6">
        <v>42705</v>
      </c>
      <c r="C438" s="8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9"/>
  <sheetViews>
    <sheetView tabSelected="1" workbookViewId="0">
      <selection activeCell="F14" sqref="F14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0" t="s">
        <v>170</v>
      </c>
    </row>
    <row r="2" spans="2:13" s="47" customFormat="1" x14ac:dyDescent="0.2">
      <c r="B2" s="64"/>
    </row>
    <row r="3" spans="2:13" s="47" customFormat="1" x14ac:dyDescent="0.2">
      <c r="B3" s="66" t="s">
        <v>121</v>
      </c>
      <c r="C3" s="65" t="s">
        <v>123</v>
      </c>
    </row>
    <row r="4" spans="2:13" x14ac:dyDescent="0.2">
      <c r="I4" s="95" t="s">
        <v>119</v>
      </c>
      <c r="J4" s="95"/>
      <c r="K4" s="95"/>
      <c r="L4" s="95"/>
      <c r="M4" s="95"/>
    </row>
    <row r="5" spans="2:13" ht="24.75" thickBot="1" x14ac:dyDescent="0.25">
      <c r="B5" s="12" t="s">
        <v>61</v>
      </c>
      <c r="C5" s="13">
        <v>2014</v>
      </c>
      <c r="D5" s="13">
        <v>2015</v>
      </c>
      <c r="E5" s="13">
        <v>2016</v>
      </c>
      <c r="G5" s="18" t="s">
        <v>62</v>
      </c>
      <c r="H5" s="18" t="s">
        <v>63</v>
      </c>
      <c r="I5" s="13">
        <v>2017</v>
      </c>
      <c r="J5" s="13">
        <v>2018</v>
      </c>
      <c r="K5" s="13">
        <v>2019</v>
      </c>
      <c r="L5" s="13">
        <v>2020</v>
      </c>
      <c r="M5" s="13">
        <v>2021</v>
      </c>
    </row>
    <row r="6" spans="2:13" x14ac:dyDescent="0.2">
      <c r="B6" s="14" t="s">
        <v>54</v>
      </c>
      <c r="C6" s="14">
        <f>+SUMIFS('Financial Information'!$E:$E,'Financial Information'!$F:$F,'P&amp;L'!$B6,'Financial Information'!$C:$C,'P&amp;L'!C$5)</f>
        <v>2922</v>
      </c>
      <c r="D6" s="14">
        <f>+SUMIFS('Financial Information'!$E:$E,'Financial Information'!$F:$F,'P&amp;L'!$B6,'Financial Information'!$C:$C,'P&amp;L'!D$5)</f>
        <v>2984</v>
      </c>
      <c r="E6" s="14">
        <f>+SUMIFS('Financial Information'!$E:$E,'Financial Information'!$F:$F,'P&amp;L'!$B6,'Financial Information'!$C:$C,'P&amp;L'!E$5)</f>
        <v>3040</v>
      </c>
      <c r="G6" s="19">
        <f>D6/C6-1</f>
        <v>2.1218343600273748E-2</v>
      </c>
      <c r="H6" s="19">
        <f t="shared" ref="H6:H16" si="0">E6/D6-1</f>
        <v>1.8766756032171594E-2</v>
      </c>
      <c r="I6" s="14">
        <f>E6*(1+I20)</f>
        <v>3131.2000000000003</v>
      </c>
      <c r="J6" s="14">
        <f>I6*(1+J20)</f>
        <v>3225.1360000000004</v>
      </c>
      <c r="K6" s="14">
        <f t="shared" ref="K6:M6" si="1">J6*(1+K20)</f>
        <v>3321.8900800000006</v>
      </c>
      <c r="L6" s="14">
        <f t="shared" si="1"/>
        <v>3421.5467824000007</v>
      </c>
      <c r="M6" s="14">
        <f t="shared" si="1"/>
        <v>3524.1931858720009</v>
      </c>
    </row>
    <row r="7" spans="2:13" x14ac:dyDescent="0.2">
      <c r="B7" s="14" t="s">
        <v>55</v>
      </c>
      <c r="C7" s="14">
        <f>-1*SUMIFS('Financial Information'!$E:$E,'Financial Information'!$F:$F,'P&amp;L'!$B7,'Financial Information'!$C:$C,'P&amp;L'!C$5)</f>
        <v>-1401</v>
      </c>
      <c r="D7" s="14">
        <f>-1*SUMIFS('Financial Information'!$E:$E,'Financial Information'!$F:$F,'P&amp;L'!$B7,'Financial Information'!$C:$C,'P&amp;L'!D$5)</f>
        <v>-1383</v>
      </c>
      <c r="E7" s="14">
        <f>-1*SUMIFS('Financial Information'!$E:$E,'Financial Information'!$F:$F,'P&amp;L'!$B7,'Financial Information'!$C:$C,'P&amp;L'!E$5)</f>
        <v>-1367</v>
      </c>
      <c r="G7" s="19">
        <f t="shared" ref="G7:G16" si="2">D7/C7-1</f>
        <v>-1.2847965738758016E-2</v>
      </c>
      <c r="H7" s="19">
        <f t="shared" si="0"/>
        <v>-1.156905278380338E-2</v>
      </c>
      <c r="I7" s="14">
        <f>I6*I26</f>
        <v>-1409.0400000000002</v>
      </c>
      <c r="J7" s="14">
        <f t="shared" ref="J7:M7" si="3">J6*J26</f>
        <v>-1451.3112000000003</v>
      </c>
      <c r="K7" s="14">
        <f t="shared" si="3"/>
        <v>-1494.8505360000004</v>
      </c>
      <c r="L7" s="14">
        <f t="shared" si="3"/>
        <v>-1539.6960520800003</v>
      </c>
      <c r="M7" s="14">
        <f t="shared" si="3"/>
        <v>-1585.8869336424004</v>
      </c>
    </row>
    <row r="8" spans="2:13" x14ac:dyDescent="0.2">
      <c r="B8" s="15" t="s">
        <v>56</v>
      </c>
      <c r="C8" s="15">
        <f>SUM(C6:C7)</f>
        <v>1521</v>
      </c>
      <c r="D8" s="15">
        <f>SUM(D6:D7)</f>
        <v>1601</v>
      </c>
      <c r="E8" s="15">
        <f>SUM(E6:E7)</f>
        <v>1673</v>
      </c>
      <c r="G8" s="20">
        <f t="shared" si="2"/>
        <v>5.2596975673898649E-2</v>
      </c>
      <c r="H8" s="20">
        <f t="shared" si="0"/>
        <v>4.4971892567145622E-2</v>
      </c>
      <c r="I8" s="15">
        <f>SUM(I6:I7)</f>
        <v>1722.16</v>
      </c>
      <c r="J8" s="15">
        <f t="shared" ref="J8:M8" si="4">SUM(J6:J7)</f>
        <v>1773.8248000000001</v>
      </c>
      <c r="K8" s="15">
        <f t="shared" si="4"/>
        <v>1827.0395440000002</v>
      </c>
      <c r="L8" s="15">
        <f t="shared" si="4"/>
        <v>1881.8507303200004</v>
      </c>
      <c r="M8" s="15">
        <f t="shared" si="4"/>
        <v>1938.3062522296004</v>
      </c>
    </row>
    <row r="9" spans="2:13" x14ac:dyDescent="0.2">
      <c r="B9" s="14" t="s">
        <v>8</v>
      </c>
      <c r="C9" s="14">
        <f>-1*SUMIFS('Financial Information'!$E:$E,'Financial Information'!$F:$F,'P&amp;L'!$B9,'Financial Information'!$C:$C,'P&amp;L'!C$5)</f>
        <v>-1212.1799999999998</v>
      </c>
      <c r="D9" s="14">
        <f>-1*SUMIFS('Financial Information'!$E:$E,'Financial Information'!$F:$F,'P&amp;L'!$B9,'Financial Information'!$C:$C,'P&amp;L'!D$5)</f>
        <v>-1245.3399999999999</v>
      </c>
      <c r="E9" s="14">
        <f>-1*SUMIFS('Financial Information'!$E:$E,'Financial Information'!$F:$F,'P&amp;L'!$B9,'Financial Information'!$C:$C,'P&amp;L'!E$5)</f>
        <v>-1068.24</v>
      </c>
      <c r="G9" s="19">
        <f t="shared" si="2"/>
        <v>2.7355673249847445E-2</v>
      </c>
      <c r="H9" s="19">
        <f t="shared" si="0"/>
        <v>-0.14221015947452098</v>
      </c>
      <c r="I9" s="14">
        <f>I6*I32</f>
        <v>-1095.92</v>
      </c>
      <c r="J9" s="14">
        <f t="shared" ref="J9:M9" si="5">J6*J32</f>
        <v>-1128.7976000000001</v>
      </c>
      <c r="K9" s="14">
        <f t="shared" si="5"/>
        <v>-1162.6615280000001</v>
      </c>
      <c r="L9" s="14">
        <f t="shared" si="5"/>
        <v>-1197.5413738400002</v>
      </c>
      <c r="M9" s="14">
        <f t="shared" si="5"/>
        <v>-1233.4676150552002</v>
      </c>
    </row>
    <row r="10" spans="2:13" x14ac:dyDescent="0.2">
      <c r="B10" s="15" t="s">
        <v>57</v>
      </c>
      <c r="C10" s="15">
        <f>SUM(C8:C9)</f>
        <v>308.82000000000016</v>
      </c>
      <c r="D10" s="15">
        <f>SUM(D8:D9)</f>
        <v>355.66000000000008</v>
      </c>
      <c r="E10" s="15">
        <f>SUM(E8:E9)</f>
        <v>604.76</v>
      </c>
      <c r="G10" s="20">
        <f t="shared" si="2"/>
        <v>0.15167411437083045</v>
      </c>
      <c r="H10" s="20">
        <f t="shared" si="0"/>
        <v>0.70038801102176196</v>
      </c>
      <c r="I10" s="15">
        <f>SUM(I8:I9)</f>
        <v>626.24</v>
      </c>
      <c r="J10" s="15">
        <f t="shared" ref="J10:M10" si="6">SUM(J8:J9)</f>
        <v>645.02719999999999</v>
      </c>
      <c r="K10" s="15">
        <f t="shared" si="6"/>
        <v>664.37801600000012</v>
      </c>
      <c r="L10" s="15">
        <f t="shared" si="6"/>
        <v>684.30935648000013</v>
      </c>
      <c r="M10" s="15">
        <f t="shared" si="6"/>
        <v>704.83863717440022</v>
      </c>
    </row>
    <row r="11" spans="2:13" x14ac:dyDescent="0.2">
      <c r="B11" s="14" t="s">
        <v>12</v>
      </c>
      <c r="C11" s="14">
        <f>-1*SUMIFS('Financial Information'!$E:$E,'Financial Information'!$F:$F,'P&amp;L'!$B11,'Financial Information'!$C:$C,'P&amp;L'!C$5)</f>
        <v>-31</v>
      </c>
      <c r="D11" s="14">
        <f>-1*SUMIFS('Financial Information'!$E:$E,'Financial Information'!$F:$F,'P&amp;L'!$B11,'Financial Information'!$C:$C,'P&amp;L'!D$5)</f>
        <v>-44</v>
      </c>
      <c r="E11" s="14">
        <f>-1*SUMIFS('Financial Information'!$E:$E,'Financial Information'!$F:$F,'P&amp;L'!$B11,'Financial Information'!$C:$C,'P&amp;L'!E$5)</f>
        <v>-41</v>
      </c>
      <c r="G11" s="19">
        <f t="shared" si="2"/>
        <v>0.41935483870967749</v>
      </c>
      <c r="H11" s="19">
        <f t="shared" si="0"/>
        <v>-6.8181818181818232E-2</v>
      </c>
      <c r="I11" s="14">
        <f>'Fixed Asset Roll Forward'!F6</f>
        <v>-44.314229249011859</v>
      </c>
      <c r="J11" s="14">
        <f>'Fixed Asset Roll Forward'!G6</f>
        <v>-45.260066553140966</v>
      </c>
      <c r="K11" s="14">
        <f>'Fixed Asset Roll Forward'!H6</f>
        <v>-46.22609168905781</v>
      </c>
      <c r="L11" s="14">
        <f>'Fixed Asset Roll Forward'!I6</f>
        <v>-47.212735543290663</v>
      </c>
      <c r="M11" s="14">
        <f>'Fixed Asset Roll Forward'!J6</f>
        <v>-48.22043819915536</v>
      </c>
    </row>
    <row r="12" spans="2:13" x14ac:dyDescent="0.2">
      <c r="B12" s="15" t="s">
        <v>58</v>
      </c>
      <c r="C12" s="15">
        <f>SUM(C10:C11)</f>
        <v>277.82000000000016</v>
      </c>
      <c r="D12" s="15">
        <f>SUM(D10:D11)</f>
        <v>311.66000000000008</v>
      </c>
      <c r="E12" s="15">
        <f>SUM(E10:E11)</f>
        <v>563.76</v>
      </c>
      <c r="G12" s="20">
        <f t="shared" si="2"/>
        <v>0.12180548556619364</v>
      </c>
      <c r="H12" s="20">
        <f t="shared" si="0"/>
        <v>0.80889430789963379</v>
      </c>
      <c r="I12" s="15">
        <f>SUM(I10:I11)</f>
        <v>581.92577075098814</v>
      </c>
      <c r="J12" s="15">
        <f t="shared" ref="J12:M12" si="7">SUM(J10:J11)</f>
        <v>599.76713344685902</v>
      </c>
      <c r="K12" s="15">
        <f t="shared" si="7"/>
        <v>618.15192431094226</v>
      </c>
      <c r="L12" s="15">
        <f t="shared" si="7"/>
        <v>637.09662093670943</v>
      </c>
      <c r="M12" s="15">
        <f t="shared" si="7"/>
        <v>656.61819897524481</v>
      </c>
    </row>
    <row r="13" spans="2:13" x14ac:dyDescent="0.2">
      <c r="B13" s="14" t="s">
        <v>49</v>
      </c>
      <c r="C13" s="14">
        <f>-1*SUMIFS('Financial Information'!$E:$E,'Financial Information'!$F:$F,'P&amp;L'!$B13,'Financial Information'!$C:$C,'P&amp;L'!C$5)</f>
        <v>-56</v>
      </c>
      <c r="D13" s="14">
        <f>-1*SUMIFS('Financial Information'!$E:$E,'Financial Information'!$F:$F,'P&amp;L'!$B13,'Financial Information'!$C:$C,'P&amp;L'!D$5)</f>
        <v>-65</v>
      </c>
      <c r="E13" s="14">
        <f>-1*SUMIFS('Financial Information'!$E:$E,'Financial Information'!$F:$F,'P&amp;L'!$B13,'Financial Information'!$C:$C,'P&amp;L'!E$5)</f>
        <v>-52</v>
      </c>
      <c r="G13" s="19">
        <f t="shared" si="2"/>
        <v>0.16071428571428581</v>
      </c>
      <c r="H13" s="19">
        <f t="shared" si="0"/>
        <v>-0.19999999999999996</v>
      </c>
      <c r="I13" s="14">
        <f>'Financial Liabilities'!C17</f>
        <v>-54.449999999999996</v>
      </c>
      <c r="J13" s="14">
        <f>'Financial Liabilities'!D17</f>
        <v>-50.866096104453106</v>
      </c>
      <c r="K13" s="14">
        <f>'Financial Liabilities'!E17</f>
        <v>-46.959640858306997</v>
      </c>
      <c r="L13" s="14">
        <f>'Financial Liabilities'!F17</f>
        <v>-42.701604640007737</v>
      </c>
      <c r="M13" s="14">
        <f>'Financial Liabilities'!G17</f>
        <v>-38.060345162061552</v>
      </c>
    </row>
    <row r="14" spans="2:13" x14ac:dyDescent="0.2">
      <c r="B14" s="15" t="s">
        <v>59</v>
      </c>
      <c r="C14" s="15">
        <f>SUM(C12:C13)</f>
        <v>221.82000000000016</v>
      </c>
      <c r="D14" s="15">
        <f>SUM(D12:D13)</f>
        <v>246.66000000000008</v>
      </c>
      <c r="E14" s="15">
        <f>SUM(E12:E13)</f>
        <v>511.76</v>
      </c>
      <c r="G14" s="20">
        <f t="shared" si="2"/>
        <v>0.11198268866648586</v>
      </c>
      <c r="H14" s="20">
        <f t="shared" si="0"/>
        <v>1.0747587772642495</v>
      </c>
      <c r="I14" s="15">
        <f>SUM(I12:I13)</f>
        <v>527.47577075098809</v>
      </c>
      <c r="J14" s="15">
        <f t="shared" ref="J14:M14" si="8">SUM(J12:J13)</f>
        <v>548.90103734240597</v>
      </c>
      <c r="K14" s="15">
        <f t="shared" si="8"/>
        <v>571.19228345263525</v>
      </c>
      <c r="L14" s="15">
        <f t="shared" si="8"/>
        <v>594.39501629670167</v>
      </c>
      <c r="M14" s="15">
        <f t="shared" si="8"/>
        <v>618.55785381318321</v>
      </c>
    </row>
    <row r="15" spans="2:13" x14ac:dyDescent="0.2">
      <c r="B15" s="14" t="s">
        <v>50</v>
      </c>
      <c r="C15" s="14">
        <f>-1*SUMIFS('Financial Information'!$E:$E,'Financial Information'!$F:$F,'P&amp;L'!$B15,'Financial Information'!$C:$C,'P&amp;L'!C$5)</f>
        <v>-207.52</v>
      </c>
      <c r="D15" s="14">
        <f>-1*SUMIFS('Financial Information'!$E:$E,'Financial Information'!$F:$F,'P&amp;L'!$B15,'Financial Information'!$C:$C,'P&amp;L'!D$5)</f>
        <v>-209.98</v>
      </c>
      <c r="E15" s="14">
        <f>-1*SUMIFS('Financial Information'!$E:$E,'Financial Information'!$F:$F,'P&amp;L'!$B15,'Financial Information'!$C:$C,'P&amp;L'!E$5)</f>
        <v>-208.57999999999998</v>
      </c>
      <c r="G15" s="19">
        <f t="shared" si="2"/>
        <v>1.1854279105628196E-2</v>
      </c>
      <c r="H15" s="19">
        <f t="shared" si="0"/>
        <v>-6.6673016477759584E-3</v>
      </c>
      <c r="I15" s="14">
        <f>I14*I37</f>
        <v>-184.61651976284583</v>
      </c>
      <c r="J15" s="14">
        <f t="shared" ref="J15:M15" si="9">J14*J37</f>
        <v>-192.11536306984209</v>
      </c>
      <c r="K15" s="14">
        <f t="shared" si="9"/>
        <v>-199.91729920842232</v>
      </c>
      <c r="L15" s="14">
        <f t="shared" si="9"/>
        <v>-208.03825570384558</v>
      </c>
      <c r="M15" s="14">
        <f t="shared" si="9"/>
        <v>-216.4952488346141</v>
      </c>
    </row>
    <row r="16" spans="2:13" ht="12.75" thickBot="1" x14ac:dyDescent="0.25">
      <c r="B16" s="16" t="s">
        <v>60</v>
      </c>
      <c r="C16" s="17">
        <f>SUM(C14:C15)</f>
        <v>14.300000000000153</v>
      </c>
      <c r="D16" s="17">
        <f>SUM(D14:D15)</f>
        <v>36.680000000000092</v>
      </c>
      <c r="E16" s="17">
        <f>SUM(E14:E15)</f>
        <v>303.18</v>
      </c>
      <c r="G16" s="21">
        <f t="shared" si="2"/>
        <v>1.5650349650349438</v>
      </c>
      <c r="H16" s="21">
        <f t="shared" si="0"/>
        <v>7.2655398037077212</v>
      </c>
      <c r="I16" s="17">
        <f>SUM(I14:I15)</f>
        <v>342.85925098814226</v>
      </c>
      <c r="J16" s="17">
        <f t="shared" ref="J16:M16" si="10">SUM(J14:J15)</f>
        <v>356.78567427256388</v>
      </c>
      <c r="K16" s="17">
        <f t="shared" si="10"/>
        <v>371.27498424421293</v>
      </c>
      <c r="L16" s="17">
        <f t="shared" si="10"/>
        <v>386.35676059285606</v>
      </c>
      <c r="M16" s="17">
        <f t="shared" si="10"/>
        <v>402.06260497856908</v>
      </c>
    </row>
    <row r="17" spans="2:13" ht="3.75" customHeight="1" x14ac:dyDescent="0.25">
      <c r="B17" s="11"/>
      <c r="D17" s="9"/>
    </row>
    <row r="18" spans="2:13" ht="15" x14ac:dyDescent="0.25">
      <c r="B18" s="63" t="s">
        <v>120</v>
      </c>
      <c r="C18" s="61"/>
      <c r="D18" s="62"/>
      <c r="E18" s="61"/>
      <c r="F18" s="61"/>
      <c r="G18" s="61"/>
      <c r="H18" s="61"/>
      <c r="I18" s="61"/>
      <c r="J18" s="61"/>
      <c r="K18" s="61"/>
      <c r="L18" s="61"/>
      <c r="M18" s="61"/>
    </row>
    <row r="19" spans="2:13" ht="15" x14ac:dyDescent="0.25">
      <c r="B19" s="61" t="s">
        <v>122</v>
      </c>
      <c r="C19" s="61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2:13" s="47" customFormat="1" ht="15" x14ac:dyDescent="0.25">
      <c r="B20" s="67" t="s">
        <v>128</v>
      </c>
      <c r="C20" s="61"/>
      <c r="D20" s="62"/>
      <c r="E20" s="61"/>
      <c r="F20" s="61"/>
      <c r="G20" s="61"/>
      <c r="H20" s="61"/>
      <c r="I20" s="80">
        <f>VLOOKUP($C$3,$B21:$M23,COLUMNS($B21:I23),FALSE)</f>
        <v>0.03</v>
      </c>
      <c r="J20" s="80">
        <f>VLOOKUP($C$3,$B21:$M23,COLUMNS($B21:J23),FALSE)</f>
        <v>0.03</v>
      </c>
      <c r="K20" s="80">
        <f>VLOOKUP($C$3,$B21:$M23,COLUMNS($B21:K23),FALSE)</f>
        <v>0.03</v>
      </c>
      <c r="L20" s="80">
        <f>VLOOKUP($C$3,$B21:$M23,COLUMNS($B21:L23),FALSE)</f>
        <v>0.03</v>
      </c>
      <c r="M20" s="80">
        <f>VLOOKUP($C$3,$B21:$M23,COLUMNS($B21:M23),FALSE)</f>
        <v>0.03</v>
      </c>
    </row>
    <row r="21" spans="2:13" x14ac:dyDescent="0.2">
      <c r="B21" s="61" t="s">
        <v>123</v>
      </c>
      <c r="C21" s="69" t="s">
        <v>139</v>
      </c>
      <c r="D21" s="69" t="s">
        <v>139</v>
      </c>
      <c r="E21" s="69" t="s">
        <v>139</v>
      </c>
      <c r="F21" s="61"/>
      <c r="G21" s="61"/>
      <c r="H21" s="61"/>
      <c r="I21" s="71">
        <v>0.03</v>
      </c>
      <c r="J21" s="71">
        <v>0.03</v>
      </c>
      <c r="K21" s="71">
        <v>0.03</v>
      </c>
      <c r="L21" s="71">
        <v>0.03</v>
      </c>
      <c r="M21" s="71">
        <v>0.03</v>
      </c>
    </row>
    <row r="22" spans="2:13" x14ac:dyDescent="0.2">
      <c r="B22" s="61" t="s">
        <v>124</v>
      </c>
      <c r="C22" s="69" t="s">
        <v>139</v>
      </c>
      <c r="D22" s="69" t="s">
        <v>139</v>
      </c>
      <c r="E22" s="69" t="s">
        <v>139</v>
      </c>
      <c r="F22" s="61"/>
      <c r="G22" s="61"/>
      <c r="H22" s="61"/>
      <c r="I22" s="71">
        <v>0.02</v>
      </c>
      <c r="J22" s="71">
        <v>0.02</v>
      </c>
      <c r="K22" s="71">
        <v>0.02</v>
      </c>
      <c r="L22" s="71">
        <v>0.02</v>
      </c>
      <c r="M22" s="71">
        <v>0.02</v>
      </c>
    </row>
    <row r="23" spans="2:13" x14ac:dyDescent="0.2">
      <c r="B23" s="61" t="s">
        <v>125</v>
      </c>
      <c r="C23" s="69" t="s">
        <v>139</v>
      </c>
      <c r="D23" s="69" t="s">
        <v>139</v>
      </c>
      <c r="E23" s="69" t="s">
        <v>139</v>
      </c>
      <c r="F23" s="61"/>
      <c r="G23" s="61"/>
      <c r="H23" s="61"/>
      <c r="I23" s="71">
        <v>0.01</v>
      </c>
      <c r="J23" s="71">
        <v>0.01</v>
      </c>
      <c r="K23" s="71">
        <v>0.01</v>
      </c>
      <c r="L23" s="71">
        <v>0.01</v>
      </c>
      <c r="M23" s="71">
        <v>0.01</v>
      </c>
    </row>
    <row r="24" spans="2:13" s="47" customFormat="1" ht="15" x14ac:dyDescent="0.25">
      <c r="B24" s="61"/>
      <c r="C24" s="61"/>
      <c r="D24" s="62"/>
      <c r="E24" s="61"/>
      <c r="F24" s="61"/>
      <c r="G24" s="61"/>
      <c r="H24" s="61"/>
      <c r="I24" s="71"/>
      <c r="J24" s="71"/>
      <c r="K24" s="71"/>
      <c r="L24" s="71"/>
      <c r="M24" s="71"/>
    </row>
    <row r="25" spans="2:13" ht="15" x14ac:dyDescent="0.25">
      <c r="B25" s="61" t="s">
        <v>126</v>
      </c>
      <c r="C25" s="61"/>
      <c r="D25" s="62"/>
      <c r="E25" s="61"/>
      <c r="F25" s="61"/>
      <c r="G25" s="61"/>
      <c r="H25" s="61"/>
      <c r="I25" s="71"/>
      <c r="J25" s="71"/>
      <c r="K25" s="71"/>
      <c r="L25" s="71"/>
      <c r="M25" s="71"/>
    </row>
    <row r="26" spans="2:13" s="47" customFormat="1" ht="15" x14ac:dyDescent="0.25">
      <c r="B26" s="67" t="s">
        <v>128</v>
      </c>
      <c r="C26" s="61"/>
      <c r="D26" s="62"/>
      <c r="E26" s="61"/>
      <c r="F26" s="61"/>
      <c r="G26" s="61"/>
      <c r="H26" s="61"/>
      <c r="I26" s="80">
        <f>VLOOKUP($C$3,$B27:$M29,COLUMNS($B27:I29),FALSE)</f>
        <v>-0.45</v>
      </c>
      <c r="J26" s="80">
        <f>VLOOKUP($C$3,$B27:$M29,COLUMNS($B27:J29),FALSE)</f>
        <v>-0.45</v>
      </c>
      <c r="K26" s="80">
        <f>VLOOKUP($C$3,$B27:$M29,COLUMNS($B27:K29),FALSE)</f>
        <v>-0.45</v>
      </c>
      <c r="L26" s="80">
        <f>VLOOKUP($C$3,$B27:$M29,COLUMNS($B27:L29),FALSE)</f>
        <v>-0.45</v>
      </c>
      <c r="M26" s="80">
        <f>VLOOKUP($C$3,$B27:$M29,COLUMNS($B27:M29),FALSE)</f>
        <v>-0.45</v>
      </c>
    </row>
    <row r="27" spans="2:13" x14ac:dyDescent="0.2">
      <c r="B27" s="61" t="s">
        <v>123</v>
      </c>
      <c r="C27" s="71">
        <f t="shared" ref="C27:E29" si="11">C$7/C$6</f>
        <v>-0.47946611909650921</v>
      </c>
      <c r="D27" s="71">
        <f t="shared" si="11"/>
        <v>-0.46347184986595175</v>
      </c>
      <c r="E27" s="71">
        <f t="shared" si="11"/>
        <v>-0.44967105263157897</v>
      </c>
      <c r="F27" s="61"/>
      <c r="G27" s="61"/>
      <c r="H27" s="61"/>
      <c r="I27" s="71">
        <v>-0.45</v>
      </c>
      <c r="J27" s="71">
        <v>-0.45</v>
      </c>
      <c r="K27" s="71">
        <v>-0.45</v>
      </c>
      <c r="L27" s="71">
        <v>-0.45</v>
      </c>
      <c r="M27" s="71">
        <v>-0.45</v>
      </c>
    </row>
    <row r="28" spans="2:13" x14ac:dyDescent="0.2">
      <c r="B28" s="61" t="s">
        <v>124</v>
      </c>
      <c r="C28" s="71">
        <f t="shared" si="11"/>
        <v>-0.47946611909650921</v>
      </c>
      <c r="D28" s="71">
        <f t="shared" si="11"/>
        <v>-0.46347184986595175</v>
      </c>
      <c r="E28" s="71">
        <f t="shared" si="11"/>
        <v>-0.44967105263157897</v>
      </c>
      <c r="F28" s="61"/>
      <c r="G28" s="61"/>
      <c r="H28" s="61"/>
      <c r="I28" s="71">
        <v>-0.46</v>
      </c>
      <c r="J28" s="71">
        <v>-0.46</v>
      </c>
      <c r="K28" s="71">
        <v>-0.46</v>
      </c>
      <c r="L28" s="71">
        <v>-0.46</v>
      </c>
      <c r="M28" s="71">
        <v>-0.46</v>
      </c>
    </row>
    <row r="29" spans="2:13" x14ac:dyDescent="0.2">
      <c r="B29" s="61" t="s">
        <v>125</v>
      </c>
      <c r="C29" s="71">
        <f t="shared" si="11"/>
        <v>-0.47946611909650921</v>
      </c>
      <c r="D29" s="71">
        <f t="shared" si="11"/>
        <v>-0.46347184986595175</v>
      </c>
      <c r="E29" s="71">
        <f t="shared" si="11"/>
        <v>-0.44967105263157897</v>
      </c>
      <c r="F29" s="61"/>
      <c r="G29" s="61"/>
      <c r="H29" s="61"/>
      <c r="I29" s="71">
        <v>-0.47</v>
      </c>
      <c r="J29" s="71">
        <v>-0.47</v>
      </c>
      <c r="K29" s="71">
        <v>-0.47</v>
      </c>
      <c r="L29" s="71">
        <v>-0.47</v>
      </c>
      <c r="M29" s="71">
        <v>-0.47</v>
      </c>
    </row>
    <row r="30" spans="2:13" s="47" customFormat="1" ht="15" x14ac:dyDescent="0.25">
      <c r="B30" s="61"/>
      <c r="C30" s="73"/>
      <c r="D30" s="74"/>
      <c r="E30" s="73"/>
      <c r="F30" s="61"/>
      <c r="G30" s="61"/>
      <c r="H30" s="61"/>
      <c r="I30" s="71"/>
      <c r="J30" s="71"/>
      <c r="K30" s="71"/>
      <c r="L30" s="71"/>
      <c r="M30" s="71"/>
    </row>
    <row r="31" spans="2:13" s="11" customFormat="1" ht="15" x14ac:dyDescent="0.25">
      <c r="B31" s="68" t="s">
        <v>127</v>
      </c>
      <c r="C31" s="75"/>
      <c r="D31" s="76"/>
      <c r="E31" s="75"/>
      <c r="F31" s="68"/>
      <c r="G31" s="68"/>
      <c r="H31" s="68"/>
      <c r="I31" s="72"/>
      <c r="J31" s="72"/>
      <c r="K31" s="72"/>
      <c r="L31" s="72"/>
      <c r="M31" s="72"/>
    </row>
    <row r="32" spans="2:13" s="11" customFormat="1" ht="15" x14ac:dyDescent="0.25">
      <c r="B32" s="63" t="s">
        <v>128</v>
      </c>
      <c r="C32" s="75"/>
      <c r="D32" s="76"/>
      <c r="E32" s="75"/>
      <c r="F32" s="68"/>
      <c r="G32" s="68"/>
      <c r="H32" s="68"/>
      <c r="I32" s="80">
        <f>VLOOKUP($C$3,$B33:$M35,COLUMNS($B33:I35),FALSE)</f>
        <v>-0.35</v>
      </c>
      <c r="J32" s="80">
        <f>VLOOKUP($C$3,$B33:$M35,COLUMNS($B33:J35),FALSE)</f>
        <v>-0.35</v>
      </c>
      <c r="K32" s="80">
        <f>VLOOKUP($C$3,$B33:$M35,COLUMNS($B33:K35),FALSE)</f>
        <v>-0.35</v>
      </c>
      <c r="L32" s="80">
        <f>VLOOKUP($C$3,$B33:$M35,COLUMNS($B33:L35),FALSE)</f>
        <v>-0.35</v>
      </c>
      <c r="M32" s="80">
        <f>VLOOKUP($C$3,$B33:$M35,COLUMNS($B33:M35),FALSE)</f>
        <v>-0.35</v>
      </c>
    </row>
    <row r="33" spans="2:13" x14ac:dyDescent="0.2">
      <c r="B33" s="61" t="s">
        <v>123</v>
      </c>
      <c r="C33" s="77">
        <f>C$9/C$6</f>
        <v>-0.41484599589322374</v>
      </c>
      <c r="D33" s="77">
        <f t="shared" ref="D33:E35" si="12">D$9/D$6</f>
        <v>-0.4173391420911528</v>
      </c>
      <c r="E33" s="77">
        <f t="shared" si="12"/>
        <v>-0.35139473684210526</v>
      </c>
      <c r="F33" s="61"/>
      <c r="G33" s="61"/>
      <c r="H33" s="61"/>
      <c r="I33" s="71">
        <v>-0.35</v>
      </c>
      <c r="J33" s="71">
        <v>-0.35</v>
      </c>
      <c r="K33" s="71">
        <v>-0.35</v>
      </c>
      <c r="L33" s="71">
        <v>-0.35</v>
      </c>
      <c r="M33" s="71">
        <v>-0.35</v>
      </c>
    </row>
    <row r="34" spans="2:13" x14ac:dyDescent="0.2">
      <c r="B34" s="61" t="s">
        <v>124</v>
      </c>
      <c r="C34" s="77">
        <f t="shared" ref="C34:C35" si="13">C$9/C$6</f>
        <v>-0.41484599589322374</v>
      </c>
      <c r="D34" s="77">
        <f t="shared" si="12"/>
        <v>-0.4173391420911528</v>
      </c>
      <c r="E34" s="77">
        <f t="shared" si="12"/>
        <v>-0.35139473684210526</v>
      </c>
      <c r="F34" s="61"/>
      <c r="G34" s="61"/>
      <c r="H34" s="61"/>
      <c r="I34" s="71">
        <v>-0.39</v>
      </c>
      <c r="J34" s="71">
        <v>-0.39</v>
      </c>
      <c r="K34" s="71">
        <v>-0.39</v>
      </c>
      <c r="L34" s="71">
        <v>-0.39</v>
      </c>
      <c r="M34" s="71">
        <v>-0.39</v>
      </c>
    </row>
    <row r="35" spans="2:13" x14ac:dyDescent="0.2">
      <c r="B35" s="61" t="s">
        <v>125</v>
      </c>
      <c r="C35" s="77">
        <f t="shared" si="13"/>
        <v>-0.41484599589322374</v>
      </c>
      <c r="D35" s="77">
        <f t="shared" si="12"/>
        <v>-0.4173391420911528</v>
      </c>
      <c r="E35" s="77">
        <f t="shared" si="12"/>
        <v>-0.35139473684210526</v>
      </c>
      <c r="F35" s="61"/>
      <c r="G35" s="61"/>
      <c r="H35" s="61"/>
      <c r="I35" s="71">
        <v>-0.41</v>
      </c>
      <c r="J35" s="71">
        <v>-0.41</v>
      </c>
      <c r="K35" s="71">
        <v>-0.41</v>
      </c>
      <c r="L35" s="71">
        <v>-0.41</v>
      </c>
      <c r="M35" s="71">
        <v>-0.41</v>
      </c>
    </row>
    <row r="36" spans="2:13" ht="15" x14ac:dyDescent="0.25">
      <c r="B36" s="62"/>
      <c r="C36" s="61"/>
      <c r="D36" s="62"/>
      <c r="E36" s="61"/>
      <c r="F36" s="61"/>
      <c r="G36" s="61"/>
      <c r="H36" s="61"/>
      <c r="I36" s="70"/>
      <c r="J36" s="70"/>
      <c r="K36" s="70"/>
      <c r="L36" s="70"/>
      <c r="M36" s="70"/>
    </row>
    <row r="37" spans="2:13" ht="15" x14ac:dyDescent="0.25">
      <c r="B37" s="62" t="s">
        <v>152</v>
      </c>
      <c r="C37" s="61"/>
      <c r="D37" s="62"/>
      <c r="E37" s="61"/>
      <c r="F37" s="61"/>
      <c r="G37" s="61"/>
      <c r="H37" s="61"/>
      <c r="I37" s="71">
        <v>-0.35</v>
      </c>
      <c r="J37" s="71">
        <v>-0.35</v>
      </c>
      <c r="K37" s="71">
        <v>-0.35</v>
      </c>
      <c r="L37" s="71">
        <v>-0.35</v>
      </c>
      <c r="M37" s="71">
        <v>-0.35</v>
      </c>
    </row>
    <row r="38" spans="2:13" ht="15" x14ac:dyDescent="0.25">
      <c r="B38" s="62"/>
      <c r="C38" s="61"/>
      <c r="D38" s="62"/>
      <c r="E38" s="61"/>
      <c r="F38" s="61"/>
      <c r="G38" s="61"/>
      <c r="H38" s="61"/>
      <c r="I38" s="70"/>
      <c r="J38" s="70"/>
      <c r="K38" s="70"/>
      <c r="L38" s="70"/>
      <c r="M38" s="70"/>
    </row>
    <row r="39" spans="2:13" ht="15" x14ac:dyDescent="0.25">
      <c r="B39" s="62"/>
      <c r="C39" s="61"/>
      <c r="D39" s="62"/>
      <c r="E39" s="61"/>
      <c r="F39" s="61"/>
      <c r="G39" s="61"/>
      <c r="H39" s="61"/>
      <c r="I39" s="61"/>
      <c r="J39" s="61"/>
      <c r="K39" s="61"/>
      <c r="L39" s="61"/>
      <c r="M39" s="61"/>
    </row>
    <row r="40" spans="2:13" ht="15" x14ac:dyDescent="0.25">
      <c r="B40" s="9"/>
      <c r="D40" s="9"/>
    </row>
    <row r="41" spans="2:13" ht="15" x14ac:dyDescent="0.25">
      <c r="B41" s="9"/>
      <c r="D41" s="9"/>
    </row>
    <row r="42" spans="2:13" ht="15" x14ac:dyDescent="0.25">
      <c r="B42" s="9"/>
      <c r="D42" s="9"/>
    </row>
    <row r="43" spans="2:13" ht="15" x14ac:dyDescent="0.25">
      <c r="B43" s="9"/>
      <c r="D43" s="9"/>
    </row>
    <row r="44" spans="2:13" ht="15" x14ac:dyDescent="0.25">
      <c r="B44" s="9"/>
      <c r="D44" s="9"/>
    </row>
    <row r="45" spans="2:13" ht="15" x14ac:dyDescent="0.25">
      <c r="B45" s="9"/>
      <c r="D45" s="9"/>
    </row>
    <row r="46" spans="2:13" ht="15" x14ac:dyDescent="0.25">
      <c r="B46" s="9"/>
      <c r="D46" s="9"/>
    </row>
    <row r="47" spans="2:13" ht="15" x14ac:dyDescent="0.25">
      <c r="B47" s="9"/>
      <c r="D47" s="9"/>
    </row>
    <row r="48" spans="2:13" ht="15" x14ac:dyDescent="0.25">
      <c r="B48" s="9"/>
      <c r="D48" s="9"/>
    </row>
    <row r="49" spans="2:4" ht="15" x14ac:dyDescent="0.25">
      <c r="B49" s="9"/>
      <c r="D49" s="9"/>
    </row>
    <row r="50" spans="2:4" ht="15" x14ac:dyDescent="0.25">
      <c r="B50" s="9"/>
      <c r="D50" s="9"/>
    </row>
    <row r="51" spans="2:4" ht="15" x14ac:dyDescent="0.25">
      <c r="B51" s="9"/>
      <c r="D51" s="9"/>
    </row>
    <row r="52" spans="2:4" ht="15" x14ac:dyDescent="0.25">
      <c r="B52" s="9"/>
      <c r="D52" s="9"/>
    </row>
    <row r="53" spans="2:4" ht="15" x14ac:dyDescent="0.25">
      <c r="B53" s="9"/>
      <c r="D53" s="9"/>
    </row>
    <row r="54" spans="2:4" ht="15" x14ac:dyDescent="0.25">
      <c r="B54" s="9"/>
      <c r="D54" s="9"/>
    </row>
    <row r="55" spans="2:4" ht="15" x14ac:dyDescent="0.25">
      <c r="B55" s="9"/>
      <c r="D55" s="9"/>
    </row>
    <row r="56" spans="2:4" ht="15" x14ac:dyDescent="0.25">
      <c r="B56" s="9"/>
      <c r="D56" s="9"/>
    </row>
    <row r="57" spans="2:4" ht="15" x14ac:dyDescent="0.25">
      <c r="B57" s="9"/>
      <c r="D57" s="9"/>
    </row>
    <row r="58" spans="2:4" ht="15" x14ac:dyDescent="0.25">
      <c r="B58" s="9"/>
      <c r="D58" s="9"/>
    </row>
    <row r="59" spans="2:4" ht="15" x14ac:dyDescent="0.25">
      <c r="B59" s="9"/>
      <c r="D59" s="9"/>
    </row>
    <row r="60" spans="2:4" ht="15" x14ac:dyDescent="0.25">
      <c r="B60" s="9"/>
      <c r="D60" s="9"/>
    </row>
    <row r="61" spans="2:4" ht="15" x14ac:dyDescent="0.25">
      <c r="B61" s="9"/>
      <c r="D61" s="9"/>
    </row>
    <row r="62" spans="2:4" ht="15" x14ac:dyDescent="0.25">
      <c r="B62" s="9"/>
      <c r="D62" s="9"/>
    </row>
    <row r="63" spans="2:4" ht="15" x14ac:dyDescent="0.25">
      <c r="B63" s="9"/>
      <c r="D63" s="9"/>
    </row>
    <row r="64" spans="2:4" ht="15" x14ac:dyDescent="0.25">
      <c r="B64" s="9"/>
      <c r="D64" s="9"/>
    </row>
    <row r="65" spans="2:4" ht="15" x14ac:dyDescent="0.25">
      <c r="B65" s="9"/>
      <c r="D65" s="9"/>
    </row>
    <row r="66" spans="2:4" ht="15" x14ac:dyDescent="0.25">
      <c r="B66" s="9"/>
      <c r="D66" s="9"/>
    </row>
    <row r="67" spans="2:4" ht="15" x14ac:dyDescent="0.25">
      <c r="B67" s="9"/>
      <c r="D67" s="9"/>
    </row>
    <row r="68" spans="2:4" ht="15" x14ac:dyDescent="0.25">
      <c r="B68" s="9"/>
      <c r="D68" s="9"/>
    </row>
    <row r="69" spans="2:4" ht="15" x14ac:dyDescent="0.25">
      <c r="B69" s="9"/>
      <c r="D69" s="9"/>
    </row>
    <row r="70" spans="2:4" ht="15" x14ac:dyDescent="0.25">
      <c r="B70" s="9"/>
      <c r="D70" s="9"/>
    </row>
    <row r="71" spans="2:4" ht="15" x14ac:dyDescent="0.25">
      <c r="B71" s="9"/>
      <c r="D71" s="9"/>
    </row>
    <row r="72" spans="2:4" ht="15" x14ac:dyDescent="0.25">
      <c r="B72" s="9"/>
      <c r="D72" s="9"/>
    </row>
    <row r="73" spans="2:4" ht="15" x14ac:dyDescent="0.25">
      <c r="B73" s="9"/>
      <c r="D73" s="9"/>
    </row>
    <row r="74" spans="2:4" ht="15" x14ac:dyDescent="0.25">
      <c r="B74" s="9"/>
      <c r="D74" s="9"/>
    </row>
    <row r="75" spans="2:4" ht="15" x14ac:dyDescent="0.25">
      <c r="B75" s="9"/>
      <c r="D75" s="9"/>
    </row>
    <row r="76" spans="2:4" ht="15" x14ac:dyDescent="0.25">
      <c r="B76" s="9"/>
      <c r="D76" s="9"/>
    </row>
    <row r="77" spans="2:4" ht="15" x14ac:dyDescent="0.25">
      <c r="B77" s="9"/>
      <c r="D77" s="9"/>
    </row>
    <row r="78" spans="2:4" ht="15" x14ac:dyDescent="0.25">
      <c r="B78" s="9"/>
      <c r="D78" s="9"/>
    </row>
    <row r="79" spans="2:4" ht="15" x14ac:dyDescent="0.25">
      <c r="B79" s="9"/>
      <c r="D79" s="9"/>
    </row>
    <row r="80" spans="2:4" ht="15" x14ac:dyDescent="0.25">
      <c r="B80" s="9"/>
      <c r="D80" s="9"/>
    </row>
    <row r="81" spans="2:4" ht="15" x14ac:dyDescent="0.25">
      <c r="B81" s="9"/>
      <c r="D81" s="9"/>
    </row>
    <row r="82" spans="2:4" ht="15" x14ac:dyDescent="0.25">
      <c r="B82" s="9"/>
      <c r="D82" s="9"/>
    </row>
    <row r="83" spans="2:4" ht="15" x14ac:dyDescent="0.25">
      <c r="B83" s="9"/>
      <c r="D83" s="9"/>
    </row>
    <row r="84" spans="2:4" ht="15" x14ac:dyDescent="0.25">
      <c r="B84" s="9"/>
      <c r="D84" s="9"/>
    </row>
    <row r="85" spans="2:4" ht="15" x14ac:dyDescent="0.25">
      <c r="B85" s="9"/>
      <c r="D85" s="9"/>
    </row>
    <row r="86" spans="2:4" ht="15" x14ac:dyDescent="0.25">
      <c r="B86" s="9"/>
      <c r="D86" s="9"/>
    </row>
    <row r="87" spans="2:4" ht="15" x14ac:dyDescent="0.25">
      <c r="B87" s="9"/>
      <c r="D87" s="9"/>
    </row>
    <row r="88" spans="2:4" ht="15" x14ac:dyDescent="0.25">
      <c r="B88" s="9"/>
      <c r="D88" s="9"/>
    </row>
    <row r="89" spans="2:4" ht="15" x14ac:dyDescent="0.25">
      <c r="B89" s="9"/>
      <c r="D89" s="9"/>
    </row>
    <row r="90" spans="2:4" ht="15" x14ac:dyDescent="0.25">
      <c r="B90" s="9"/>
      <c r="D90" s="9"/>
    </row>
    <row r="91" spans="2:4" ht="15" x14ac:dyDescent="0.25">
      <c r="B91" s="9"/>
      <c r="D91" s="9"/>
    </row>
    <row r="92" spans="2:4" ht="15" x14ac:dyDescent="0.25">
      <c r="B92" s="9"/>
      <c r="D92" s="9"/>
    </row>
    <row r="93" spans="2:4" ht="15" x14ac:dyDescent="0.25">
      <c r="B93" s="9"/>
      <c r="D93" s="9"/>
    </row>
    <row r="94" spans="2:4" ht="15" x14ac:dyDescent="0.25">
      <c r="B94" s="9"/>
      <c r="D94" s="9"/>
    </row>
    <row r="95" spans="2:4" ht="15" x14ac:dyDescent="0.25">
      <c r="B95" s="9"/>
      <c r="D95" s="9"/>
    </row>
    <row r="96" spans="2:4" ht="15" x14ac:dyDescent="0.25">
      <c r="B96" s="9"/>
      <c r="D96" s="9"/>
    </row>
    <row r="97" spans="2:4" ht="15" x14ac:dyDescent="0.25">
      <c r="B97" s="9"/>
      <c r="D97" s="9"/>
    </row>
    <row r="98" spans="2:4" ht="15" x14ac:dyDescent="0.25">
      <c r="B98" s="9"/>
      <c r="D98" s="9"/>
    </row>
    <row r="99" spans="2:4" ht="15" x14ac:dyDescent="0.25">
      <c r="B99" s="9"/>
      <c r="D99" s="9"/>
    </row>
    <row r="100" spans="2:4" ht="15" x14ac:dyDescent="0.25">
      <c r="B100" s="9"/>
      <c r="D100" s="9"/>
    </row>
    <row r="101" spans="2:4" ht="15" x14ac:dyDescent="0.25">
      <c r="B101" s="9"/>
      <c r="D101" s="9"/>
    </row>
    <row r="102" spans="2:4" ht="15" x14ac:dyDescent="0.25">
      <c r="B102" s="9"/>
      <c r="D102" s="9"/>
    </row>
    <row r="103" spans="2:4" ht="15" x14ac:dyDescent="0.25">
      <c r="B103" s="9"/>
      <c r="D103" s="9"/>
    </row>
    <row r="104" spans="2:4" ht="15" x14ac:dyDescent="0.25">
      <c r="B104" s="9"/>
      <c r="D104" s="9"/>
    </row>
    <row r="105" spans="2:4" ht="15" x14ac:dyDescent="0.25">
      <c r="B105" s="9"/>
      <c r="D105" s="9"/>
    </row>
    <row r="106" spans="2:4" ht="15" x14ac:dyDescent="0.25">
      <c r="B106" s="9"/>
      <c r="D106" s="9"/>
    </row>
    <row r="107" spans="2:4" ht="15" x14ac:dyDescent="0.25">
      <c r="B107" s="9"/>
      <c r="D107" s="9"/>
    </row>
    <row r="108" spans="2:4" ht="15" x14ac:dyDescent="0.25">
      <c r="B108" s="9"/>
      <c r="D108" s="9"/>
    </row>
    <row r="109" spans="2:4" ht="15" x14ac:dyDescent="0.25">
      <c r="B109" s="9"/>
      <c r="D109" s="9"/>
    </row>
    <row r="110" spans="2:4" ht="15" x14ac:dyDescent="0.25">
      <c r="B110" s="9"/>
      <c r="D110" s="9"/>
    </row>
    <row r="111" spans="2:4" ht="15" x14ac:dyDescent="0.25">
      <c r="B111" s="9"/>
      <c r="D111" s="9"/>
    </row>
    <row r="112" spans="2:4" ht="15" x14ac:dyDescent="0.25">
      <c r="B112" s="9"/>
      <c r="D112" s="9"/>
    </row>
    <row r="113" spans="2:4" ht="15" x14ac:dyDescent="0.25">
      <c r="B113" s="9"/>
      <c r="D113" s="9"/>
    </row>
    <row r="114" spans="2:4" ht="15" x14ac:dyDescent="0.25">
      <c r="B114" s="9"/>
      <c r="D114" s="9"/>
    </row>
    <row r="115" spans="2:4" ht="15" x14ac:dyDescent="0.25">
      <c r="B115" s="9"/>
      <c r="D115" s="9"/>
    </row>
    <row r="116" spans="2:4" ht="15" x14ac:dyDescent="0.25">
      <c r="B116" s="9"/>
      <c r="D116" s="9"/>
    </row>
    <row r="117" spans="2:4" ht="15" x14ac:dyDescent="0.25">
      <c r="B117" s="9"/>
      <c r="D117" s="9"/>
    </row>
    <row r="118" spans="2:4" ht="15" x14ac:dyDescent="0.25">
      <c r="B118" s="9"/>
      <c r="D118" s="9"/>
    </row>
    <row r="119" spans="2:4" ht="15" x14ac:dyDescent="0.25">
      <c r="B119" s="9"/>
      <c r="D119" s="9"/>
    </row>
    <row r="120" spans="2:4" ht="15" x14ac:dyDescent="0.25">
      <c r="B120" s="9"/>
      <c r="D120" s="9"/>
    </row>
    <row r="121" spans="2:4" ht="15" x14ac:dyDescent="0.25">
      <c r="B121" s="9"/>
      <c r="D121" s="9"/>
    </row>
    <row r="122" spans="2:4" ht="15" x14ac:dyDescent="0.25">
      <c r="B122" s="9"/>
      <c r="D122" s="9"/>
    </row>
    <row r="123" spans="2:4" ht="15" x14ac:dyDescent="0.25">
      <c r="B123" s="9"/>
      <c r="D123" s="9"/>
    </row>
    <row r="124" spans="2:4" ht="15" x14ac:dyDescent="0.25">
      <c r="B124" s="9"/>
      <c r="D124" s="9"/>
    </row>
    <row r="125" spans="2:4" ht="15" x14ac:dyDescent="0.25">
      <c r="B125" s="9"/>
      <c r="D125" s="9"/>
    </row>
    <row r="126" spans="2:4" ht="15" x14ac:dyDescent="0.25">
      <c r="B126" s="9"/>
      <c r="D126" s="9"/>
    </row>
    <row r="127" spans="2:4" ht="15" x14ac:dyDescent="0.25">
      <c r="B127" s="9"/>
      <c r="D127" s="9"/>
    </row>
    <row r="128" spans="2:4" ht="15" x14ac:dyDescent="0.25">
      <c r="B128" s="9"/>
      <c r="D128" s="9"/>
    </row>
    <row r="129" spans="2:4" ht="15" x14ac:dyDescent="0.25">
      <c r="B129" s="9"/>
      <c r="D129" s="9"/>
    </row>
    <row r="130" spans="2:4" ht="15" x14ac:dyDescent="0.25">
      <c r="B130" s="9"/>
      <c r="D130" s="9"/>
    </row>
    <row r="131" spans="2:4" ht="15" x14ac:dyDescent="0.25">
      <c r="B131" s="9"/>
      <c r="D131" s="9"/>
    </row>
    <row r="132" spans="2:4" ht="15" x14ac:dyDescent="0.25">
      <c r="B132" s="9"/>
      <c r="D132" s="9"/>
    </row>
    <row r="133" spans="2:4" ht="15" x14ac:dyDescent="0.25">
      <c r="B133" s="9"/>
      <c r="D133" s="9"/>
    </row>
    <row r="134" spans="2:4" ht="15" x14ac:dyDescent="0.25">
      <c r="B134" s="9"/>
      <c r="D134" s="9"/>
    </row>
    <row r="135" spans="2:4" ht="15" x14ac:dyDescent="0.25">
      <c r="B135" s="9"/>
      <c r="D135" s="9"/>
    </row>
    <row r="136" spans="2:4" ht="15" x14ac:dyDescent="0.25">
      <c r="B136" s="9"/>
      <c r="D136" s="9"/>
    </row>
    <row r="137" spans="2:4" ht="15" x14ac:dyDescent="0.25">
      <c r="B137" s="9"/>
      <c r="D137" s="9"/>
    </row>
    <row r="138" spans="2:4" ht="15" x14ac:dyDescent="0.25">
      <c r="B138" s="9"/>
      <c r="D138" s="9"/>
    </row>
    <row r="139" spans="2:4" ht="15" x14ac:dyDescent="0.25">
      <c r="B139" s="9"/>
      <c r="D139" s="9"/>
    </row>
    <row r="140" spans="2:4" ht="15" x14ac:dyDescent="0.25">
      <c r="B140" s="9"/>
      <c r="D140" s="9"/>
    </row>
    <row r="141" spans="2:4" ht="15" x14ac:dyDescent="0.25">
      <c r="B141" s="9"/>
      <c r="D141" s="9"/>
    </row>
    <row r="142" spans="2:4" ht="15" x14ac:dyDescent="0.25">
      <c r="B142" s="9"/>
      <c r="D142" s="9"/>
    </row>
    <row r="143" spans="2:4" ht="15" x14ac:dyDescent="0.25">
      <c r="B143" s="9"/>
      <c r="D143" s="9"/>
    </row>
    <row r="144" spans="2:4" ht="15" x14ac:dyDescent="0.25">
      <c r="B144" s="9"/>
      <c r="D144" s="9"/>
    </row>
    <row r="145" spans="2:4" ht="15" x14ac:dyDescent="0.25">
      <c r="B145" s="9"/>
      <c r="D145" s="9"/>
    </row>
    <row r="146" spans="2:4" ht="15" x14ac:dyDescent="0.25">
      <c r="B146" s="9"/>
      <c r="D146" s="9"/>
    </row>
    <row r="147" spans="2:4" ht="15" x14ac:dyDescent="0.25">
      <c r="B147" s="9"/>
      <c r="D147" s="9"/>
    </row>
    <row r="148" spans="2:4" ht="15" x14ac:dyDescent="0.25">
      <c r="B148" s="9"/>
      <c r="D148" s="9"/>
    </row>
    <row r="149" spans="2:4" ht="15" x14ac:dyDescent="0.25">
      <c r="B149" s="9"/>
      <c r="D149" s="9"/>
    </row>
    <row r="150" spans="2:4" ht="15" x14ac:dyDescent="0.25">
      <c r="B150" s="9"/>
      <c r="D150" s="9"/>
    </row>
    <row r="151" spans="2:4" ht="15" x14ac:dyDescent="0.25">
      <c r="B151" s="9"/>
      <c r="D151" s="9"/>
    </row>
    <row r="152" spans="2:4" ht="15" x14ac:dyDescent="0.25">
      <c r="B152" s="9"/>
      <c r="D152" s="9"/>
    </row>
    <row r="153" spans="2:4" ht="15" x14ac:dyDescent="0.25">
      <c r="B153" s="9"/>
      <c r="D153" s="9"/>
    </row>
    <row r="154" spans="2:4" ht="15" x14ac:dyDescent="0.25">
      <c r="B154" s="9"/>
      <c r="D154" s="9"/>
    </row>
    <row r="155" spans="2:4" ht="15" x14ac:dyDescent="0.25">
      <c r="B155" s="9"/>
      <c r="D155" s="9"/>
    </row>
    <row r="156" spans="2:4" ht="15" x14ac:dyDescent="0.25">
      <c r="B156" s="9"/>
      <c r="D156" s="9"/>
    </row>
    <row r="157" spans="2:4" ht="15" x14ac:dyDescent="0.25">
      <c r="B157" s="9"/>
      <c r="D157" s="9"/>
    </row>
    <row r="158" spans="2:4" ht="15" x14ac:dyDescent="0.25">
      <c r="B158" s="9"/>
      <c r="D158" s="9"/>
    </row>
    <row r="159" spans="2:4" ht="15" x14ac:dyDescent="0.25">
      <c r="B159" s="9"/>
      <c r="D159" s="9"/>
    </row>
    <row r="160" spans="2:4" ht="15" x14ac:dyDescent="0.25">
      <c r="B160" s="9"/>
      <c r="D160" s="9"/>
    </row>
    <row r="161" spans="2:4" ht="15" x14ac:dyDescent="0.25">
      <c r="B161" s="9"/>
      <c r="D161" s="9"/>
    </row>
    <row r="162" spans="2:4" ht="15" x14ac:dyDescent="0.25">
      <c r="B162" s="9"/>
      <c r="D162" s="9"/>
    </row>
    <row r="163" spans="2:4" ht="15" x14ac:dyDescent="0.25">
      <c r="B163" s="9"/>
      <c r="D163" s="9"/>
    </row>
    <row r="164" spans="2:4" ht="15" x14ac:dyDescent="0.25">
      <c r="B164" s="9"/>
      <c r="D164" s="9"/>
    </row>
    <row r="165" spans="2:4" ht="15" x14ac:dyDescent="0.25">
      <c r="B165" s="9"/>
      <c r="D165" s="9"/>
    </row>
    <row r="166" spans="2:4" ht="15" x14ac:dyDescent="0.25">
      <c r="B166" s="9"/>
      <c r="D166" s="9"/>
    </row>
    <row r="167" spans="2:4" ht="15" x14ac:dyDescent="0.25">
      <c r="B167" s="9"/>
      <c r="D167" s="9"/>
    </row>
    <row r="168" spans="2:4" ht="15" x14ac:dyDescent="0.25">
      <c r="B168" s="9"/>
      <c r="D168" s="9"/>
    </row>
    <row r="169" spans="2:4" ht="15" x14ac:dyDescent="0.25">
      <c r="B169" s="9"/>
      <c r="D169" s="9"/>
    </row>
    <row r="170" spans="2:4" ht="15" x14ac:dyDescent="0.25">
      <c r="B170" s="9"/>
      <c r="D170" s="9"/>
    </row>
    <row r="171" spans="2:4" ht="15" x14ac:dyDescent="0.25">
      <c r="B171" s="9"/>
      <c r="D171" s="9"/>
    </row>
    <row r="172" spans="2:4" ht="15" x14ac:dyDescent="0.25">
      <c r="B172" s="9"/>
      <c r="D172" s="9"/>
    </row>
    <row r="173" spans="2:4" ht="15" x14ac:dyDescent="0.25">
      <c r="B173" s="9"/>
      <c r="D173" s="9"/>
    </row>
    <row r="174" spans="2:4" ht="15" x14ac:dyDescent="0.25">
      <c r="B174" s="9"/>
      <c r="D174" s="9"/>
    </row>
    <row r="175" spans="2:4" ht="15" x14ac:dyDescent="0.25">
      <c r="B175" s="9"/>
      <c r="D175" s="9"/>
    </row>
    <row r="176" spans="2:4" ht="15" x14ac:dyDescent="0.25">
      <c r="B176" s="9"/>
      <c r="D176" s="9"/>
    </row>
    <row r="177" spans="2:4" ht="15" x14ac:dyDescent="0.25">
      <c r="B177" s="9"/>
      <c r="D177" s="9"/>
    </row>
    <row r="178" spans="2:4" ht="15" x14ac:dyDescent="0.25">
      <c r="B178" s="9"/>
      <c r="D178" s="9"/>
    </row>
    <row r="179" spans="2:4" ht="15" x14ac:dyDescent="0.25">
      <c r="B179" s="9"/>
      <c r="D179" s="9"/>
    </row>
    <row r="180" spans="2:4" ht="15" x14ac:dyDescent="0.25">
      <c r="B180" s="9"/>
      <c r="D180" s="9"/>
    </row>
    <row r="181" spans="2:4" ht="15" x14ac:dyDescent="0.25">
      <c r="B181" s="9"/>
      <c r="D181" s="9"/>
    </row>
    <row r="182" spans="2:4" ht="15" x14ac:dyDescent="0.25">
      <c r="B182" s="9"/>
      <c r="D182" s="9"/>
    </row>
    <row r="183" spans="2:4" ht="15" x14ac:dyDescent="0.25">
      <c r="B183" s="9"/>
      <c r="D183" s="9"/>
    </row>
    <row r="184" spans="2:4" ht="15" x14ac:dyDescent="0.25">
      <c r="B184" s="9"/>
      <c r="D184" s="9"/>
    </row>
    <row r="185" spans="2:4" ht="15" x14ac:dyDescent="0.25">
      <c r="B185" s="9"/>
      <c r="D185" s="9"/>
    </row>
    <row r="186" spans="2:4" ht="15" x14ac:dyDescent="0.25">
      <c r="B186" s="9"/>
      <c r="D186" s="9"/>
    </row>
    <row r="187" spans="2:4" ht="15" x14ac:dyDescent="0.25">
      <c r="B187" s="9"/>
      <c r="D187" s="9"/>
    </row>
    <row r="188" spans="2:4" ht="15" x14ac:dyDescent="0.25">
      <c r="B188" s="9"/>
      <c r="D188" s="9"/>
    </row>
    <row r="189" spans="2:4" ht="15" x14ac:dyDescent="0.25">
      <c r="B189" s="9"/>
      <c r="D189" s="9"/>
    </row>
    <row r="190" spans="2:4" ht="15" x14ac:dyDescent="0.25">
      <c r="B190" s="9"/>
      <c r="D190" s="9"/>
    </row>
    <row r="191" spans="2:4" ht="15" x14ac:dyDescent="0.25">
      <c r="B191" s="9"/>
      <c r="D191" s="9"/>
    </row>
    <row r="192" spans="2:4" ht="15" x14ac:dyDescent="0.25">
      <c r="B192" s="9"/>
      <c r="D192" s="9"/>
    </row>
    <row r="193" spans="2:4" ht="15" x14ac:dyDescent="0.25">
      <c r="B193" s="9"/>
      <c r="D193" s="9"/>
    </row>
    <row r="194" spans="2:4" ht="15" x14ac:dyDescent="0.25">
      <c r="B194" s="9"/>
      <c r="D194" s="9"/>
    </row>
    <row r="195" spans="2:4" ht="15" x14ac:dyDescent="0.25">
      <c r="B195" s="9"/>
      <c r="D195" s="9"/>
    </row>
    <row r="196" spans="2:4" ht="15" x14ac:dyDescent="0.25">
      <c r="B196" s="9"/>
      <c r="D196" s="9"/>
    </row>
    <row r="197" spans="2:4" ht="15" x14ac:dyDescent="0.25">
      <c r="B197" s="9"/>
      <c r="D197" s="9"/>
    </row>
    <row r="198" spans="2:4" ht="15" x14ac:dyDescent="0.25">
      <c r="B198" s="9"/>
      <c r="D198" s="9"/>
    </row>
    <row r="199" spans="2:4" ht="15" x14ac:dyDescent="0.25">
      <c r="B199" s="9"/>
      <c r="D199" s="9"/>
    </row>
    <row r="200" spans="2:4" ht="15" x14ac:dyDescent="0.25">
      <c r="B200" s="9"/>
      <c r="D200" s="9"/>
    </row>
    <row r="201" spans="2:4" ht="15" x14ac:dyDescent="0.25">
      <c r="B201" s="9"/>
      <c r="D201" s="9"/>
    </row>
    <row r="202" spans="2:4" ht="15" x14ac:dyDescent="0.25">
      <c r="B202" s="9"/>
      <c r="D202" s="9"/>
    </row>
    <row r="203" spans="2:4" ht="15" x14ac:dyDescent="0.25">
      <c r="B203" s="9"/>
      <c r="D203" s="9"/>
    </row>
    <row r="204" spans="2:4" ht="15" x14ac:dyDescent="0.25">
      <c r="B204" s="9"/>
      <c r="D204" s="9"/>
    </row>
    <row r="205" spans="2:4" ht="15" x14ac:dyDescent="0.25">
      <c r="B205" s="9"/>
      <c r="D205" s="9"/>
    </row>
    <row r="206" spans="2:4" ht="15" x14ac:dyDescent="0.25">
      <c r="B206" s="9"/>
      <c r="D206" s="9"/>
    </row>
    <row r="207" spans="2:4" ht="15" x14ac:dyDescent="0.25">
      <c r="B207" s="9"/>
      <c r="D207" s="9"/>
    </row>
    <row r="208" spans="2:4" ht="15" x14ac:dyDescent="0.25">
      <c r="B208" s="9"/>
      <c r="D208" s="9"/>
    </row>
    <row r="209" spans="2:4" ht="15" x14ac:dyDescent="0.25">
      <c r="B209" s="9"/>
      <c r="D209" s="9"/>
    </row>
    <row r="210" spans="2:4" ht="15" x14ac:dyDescent="0.25">
      <c r="B210" s="9"/>
      <c r="D210" s="9"/>
    </row>
    <row r="211" spans="2:4" ht="15" x14ac:dyDescent="0.25">
      <c r="B211" s="9"/>
      <c r="D211" s="9"/>
    </row>
    <row r="212" spans="2:4" ht="15" x14ac:dyDescent="0.25">
      <c r="B212" s="9"/>
      <c r="D212" s="9"/>
    </row>
    <row r="213" spans="2:4" ht="15" x14ac:dyDescent="0.25">
      <c r="B213" s="9"/>
      <c r="D213" s="9"/>
    </row>
    <row r="214" spans="2:4" ht="15" x14ac:dyDescent="0.25">
      <c r="B214" s="9"/>
      <c r="D214" s="9"/>
    </row>
    <row r="215" spans="2:4" ht="15" x14ac:dyDescent="0.25">
      <c r="B215" s="9"/>
      <c r="D215" s="9"/>
    </row>
    <row r="216" spans="2:4" ht="15" x14ac:dyDescent="0.25">
      <c r="B216" s="9"/>
      <c r="D216" s="9"/>
    </row>
    <row r="217" spans="2:4" ht="15" x14ac:dyDescent="0.25">
      <c r="B217" s="9"/>
      <c r="D217" s="9"/>
    </row>
    <row r="218" spans="2:4" ht="15" x14ac:dyDescent="0.25">
      <c r="B218" s="9"/>
      <c r="D218" s="9"/>
    </row>
    <row r="219" spans="2:4" ht="15" x14ac:dyDescent="0.25">
      <c r="B219" s="9"/>
      <c r="D219" s="9"/>
    </row>
    <row r="220" spans="2:4" ht="15" x14ac:dyDescent="0.25">
      <c r="B220" s="9"/>
      <c r="D220" s="9"/>
    </row>
    <row r="221" spans="2:4" ht="15" x14ac:dyDescent="0.25">
      <c r="B221" s="9"/>
      <c r="D221" s="9"/>
    </row>
    <row r="222" spans="2:4" ht="15" x14ac:dyDescent="0.25">
      <c r="B222" s="9"/>
      <c r="D222" s="9"/>
    </row>
    <row r="223" spans="2:4" ht="15" x14ac:dyDescent="0.25">
      <c r="B223" s="9"/>
      <c r="D223" s="9"/>
    </row>
    <row r="224" spans="2:4" ht="15" x14ac:dyDescent="0.25">
      <c r="B224" s="9"/>
      <c r="D224" s="9"/>
    </row>
    <row r="225" spans="2:4" ht="15" x14ac:dyDescent="0.25">
      <c r="B225" s="9"/>
      <c r="D225" s="9"/>
    </row>
    <row r="226" spans="2:4" ht="15" x14ac:dyDescent="0.25">
      <c r="B226" s="9"/>
      <c r="D226" s="9"/>
    </row>
    <row r="227" spans="2:4" ht="15" x14ac:dyDescent="0.25">
      <c r="B227" s="9"/>
      <c r="D227" s="9"/>
    </row>
    <row r="228" spans="2:4" ht="15" x14ac:dyDescent="0.25">
      <c r="B228" s="9"/>
      <c r="D228" s="9"/>
    </row>
    <row r="229" spans="2:4" ht="15" x14ac:dyDescent="0.25">
      <c r="B229" s="9"/>
      <c r="D229" s="9"/>
    </row>
    <row r="230" spans="2:4" ht="15" x14ac:dyDescent="0.25">
      <c r="B230" s="9"/>
      <c r="D230" s="9"/>
    </row>
    <row r="231" spans="2:4" ht="15" x14ac:dyDescent="0.25">
      <c r="B231" s="9"/>
      <c r="D231" s="9"/>
    </row>
    <row r="232" spans="2:4" ht="15" x14ac:dyDescent="0.25">
      <c r="B232" s="9"/>
      <c r="D232" s="9"/>
    </row>
    <row r="233" spans="2:4" ht="15" x14ac:dyDescent="0.25">
      <c r="B233" s="9"/>
      <c r="D233" s="9"/>
    </row>
    <row r="234" spans="2:4" ht="15" x14ac:dyDescent="0.25">
      <c r="B234" s="9"/>
      <c r="D234" s="9"/>
    </row>
    <row r="235" spans="2:4" ht="15" x14ac:dyDescent="0.25">
      <c r="B235" s="9"/>
      <c r="D235" s="9"/>
    </row>
    <row r="236" spans="2:4" ht="15" x14ac:dyDescent="0.25">
      <c r="B236" s="9"/>
      <c r="D236" s="9"/>
    </row>
    <row r="237" spans="2:4" ht="15" x14ac:dyDescent="0.25">
      <c r="B237" s="9"/>
      <c r="D237" s="9"/>
    </row>
    <row r="238" spans="2:4" ht="15" x14ac:dyDescent="0.25">
      <c r="B238" s="9"/>
      <c r="D238" s="9"/>
    </row>
    <row r="239" spans="2:4" ht="15" x14ac:dyDescent="0.25">
      <c r="B239" s="9"/>
      <c r="D239" s="9"/>
    </row>
    <row r="240" spans="2:4" ht="15" x14ac:dyDescent="0.25">
      <c r="B240" s="9"/>
      <c r="D240" s="9"/>
    </row>
    <row r="241" spans="2:4" ht="15" x14ac:dyDescent="0.25">
      <c r="B241" s="9"/>
      <c r="D241" s="9"/>
    </row>
    <row r="242" spans="2:4" ht="15" x14ac:dyDescent="0.25">
      <c r="B242" s="9"/>
      <c r="D242" s="9"/>
    </row>
    <row r="243" spans="2:4" ht="15" x14ac:dyDescent="0.25">
      <c r="B243" s="9"/>
      <c r="D243" s="9"/>
    </row>
    <row r="244" spans="2:4" ht="15" x14ac:dyDescent="0.25">
      <c r="B244" s="9"/>
      <c r="D244" s="9"/>
    </row>
    <row r="245" spans="2:4" ht="15" x14ac:dyDescent="0.25">
      <c r="B245" s="9"/>
      <c r="D245" s="9"/>
    </row>
    <row r="246" spans="2:4" ht="15" x14ac:dyDescent="0.25">
      <c r="B246" s="9"/>
      <c r="D246" s="9"/>
    </row>
    <row r="247" spans="2:4" ht="15" x14ac:dyDescent="0.25">
      <c r="B247" s="9"/>
      <c r="D247" s="9"/>
    </row>
    <row r="248" spans="2:4" ht="15" x14ac:dyDescent="0.25">
      <c r="B248" s="9"/>
      <c r="D248" s="9"/>
    </row>
    <row r="249" spans="2:4" ht="15" x14ac:dyDescent="0.25">
      <c r="B249" s="9"/>
      <c r="D249" s="9"/>
    </row>
    <row r="250" spans="2:4" ht="15" x14ac:dyDescent="0.25">
      <c r="B250" s="9"/>
      <c r="D250" s="9"/>
    </row>
    <row r="251" spans="2:4" ht="15" x14ac:dyDescent="0.25">
      <c r="B251" s="9"/>
      <c r="D251" s="9"/>
    </row>
    <row r="252" spans="2:4" ht="15" x14ac:dyDescent="0.25">
      <c r="B252" s="9"/>
      <c r="D252" s="9"/>
    </row>
    <row r="253" spans="2:4" ht="15" x14ac:dyDescent="0.25">
      <c r="B253" s="9"/>
      <c r="D253" s="9"/>
    </row>
    <row r="254" spans="2:4" ht="15" x14ac:dyDescent="0.25">
      <c r="B254" s="9"/>
      <c r="D254" s="9"/>
    </row>
    <row r="255" spans="2:4" ht="15" x14ac:dyDescent="0.25">
      <c r="B255" s="9"/>
      <c r="D255" s="9"/>
    </row>
    <row r="256" spans="2:4" ht="15" x14ac:dyDescent="0.25">
      <c r="B256" s="9"/>
      <c r="D256" s="9"/>
    </row>
    <row r="257" spans="2:4" ht="15" x14ac:dyDescent="0.25">
      <c r="B257" s="9"/>
      <c r="D257" s="9"/>
    </row>
    <row r="258" spans="2:4" ht="15" x14ac:dyDescent="0.25">
      <c r="B258" s="9"/>
      <c r="D258" s="9"/>
    </row>
    <row r="259" spans="2:4" ht="15" x14ac:dyDescent="0.25">
      <c r="B259" s="9"/>
      <c r="D259" s="9"/>
    </row>
    <row r="260" spans="2:4" ht="15" x14ac:dyDescent="0.25">
      <c r="B260" s="9"/>
      <c r="D260" s="9"/>
    </row>
    <row r="261" spans="2:4" ht="15" x14ac:dyDescent="0.25">
      <c r="B261" s="9"/>
      <c r="D261" s="9"/>
    </row>
    <row r="262" spans="2:4" ht="15" x14ac:dyDescent="0.25">
      <c r="B262" s="9"/>
      <c r="D262" s="9"/>
    </row>
    <row r="263" spans="2:4" ht="15" x14ac:dyDescent="0.25">
      <c r="B263" s="9"/>
      <c r="D263" s="9"/>
    </row>
    <row r="264" spans="2:4" ht="15" x14ac:dyDescent="0.25">
      <c r="B264" s="9"/>
      <c r="D264" s="9"/>
    </row>
    <row r="265" spans="2:4" ht="15" x14ac:dyDescent="0.25">
      <c r="B265" s="9"/>
      <c r="D265" s="9"/>
    </row>
    <row r="266" spans="2:4" ht="15" x14ac:dyDescent="0.25">
      <c r="B266" s="9"/>
      <c r="D266" s="9"/>
    </row>
    <row r="267" spans="2:4" ht="15" x14ac:dyDescent="0.25">
      <c r="B267" s="9"/>
      <c r="D267" s="9"/>
    </row>
    <row r="268" spans="2:4" ht="15" x14ac:dyDescent="0.25">
      <c r="B268" s="9"/>
      <c r="D268" s="9"/>
    </row>
    <row r="269" spans="2:4" ht="15" x14ac:dyDescent="0.25">
      <c r="B269" s="9"/>
      <c r="D269" s="9"/>
    </row>
    <row r="270" spans="2:4" ht="15" x14ac:dyDescent="0.25">
      <c r="B270" s="9"/>
      <c r="D270" s="9"/>
    </row>
    <row r="271" spans="2:4" ht="15" x14ac:dyDescent="0.25">
      <c r="B271" s="9"/>
      <c r="D271" s="9"/>
    </row>
    <row r="272" spans="2:4" ht="15" x14ac:dyDescent="0.25">
      <c r="B272" s="9"/>
      <c r="D272" s="9"/>
    </row>
    <row r="273" spans="2:4" ht="15" x14ac:dyDescent="0.25">
      <c r="B273" s="9"/>
      <c r="D273" s="9"/>
    </row>
    <row r="274" spans="2:4" ht="15" x14ac:dyDescent="0.25">
      <c r="B274" s="9"/>
      <c r="D274" s="9"/>
    </row>
    <row r="275" spans="2:4" ht="15" x14ac:dyDescent="0.25">
      <c r="B275" s="9"/>
      <c r="D275" s="9"/>
    </row>
    <row r="276" spans="2:4" ht="15" x14ac:dyDescent="0.25">
      <c r="B276" s="9"/>
      <c r="D276" s="9"/>
    </row>
    <row r="277" spans="2:4" ht="15" x14ac:dyDescent="0.25">
      <c r="B277" s="9"/>
      <c r="D277" s="9"/>
    </row>
    <row r="278" spans="2:4" ht="15" x14ac:dyDescent="0.25">
      <c r="B278" s="9"/>
      <c r="D278" s="9"/>
    </row>
    <row r="279" spans="2:4" ht="15" x14ac:dyDescent="0.25">
      <c r="B279" s="9"/>
      <c r="D279" s="9"/>
    </row>
    <row r="280" spans="2:4" ht="15" x14ac:dyDescent="0.25">
      <c r="B280" s="9"/>
      <c r="D280" s="9"/>
    </row>
    <row r="281" spans="2:4" ht="15" x14ac:dyDescent="0.25">
      <c r="B281" s="9"/>
      <c r="D281" s="9"/>
    </row>
    <row r="282" spans="2:4" ht="15" x14ac:dyDescent="0.25">
      <c r="B282" s="9"/>
      <c r="D282" s="9"/>
    </row>
    <row r="283" spans="2:4" ht="15" x14ac:dyDescent="0.25">
      <c r="B283" s="9"/>
      <c r="D283" s="9"/>
    </row>
    <row r="284" spans="2:4" ht="15" x14ac:dyDescent="0.25">
      <c r="B284" s="9"/>
      <c r="D284" s="9"/>
    </row>
    <row r="285" spans="2:4" ht="15" x14ac:dyDescent="0.25">
      <c r="B285" s="9"/>
      <c r="D285" s="9"/>
    </row>
    <row r="286" spans="2:4" ht="15" x14ac:dyDescent="0.25">
      <c r="B286" s="9"/>
      <c r="D286" s="9"/>
    </row>
    <row r="287" spans="2:4" ht="15" x14ac:dyDescent="0.25">
      <c r="B287" s="9"/>
      <c r="D287" s="9"/>
    </row>
    <row r="288" spans="2:4" ht="15" x14ac:dyDescent="0.25">
      <c r="B288" s="9"/>
      <c r="D288" s="9"/>
    </row>
    <row r="289" spans="2:4" ht="15" x14ac:dyDescent="0.25">
      <c r="B289" s="9"/>
      <c r="D289" s="9"/>
    </row>
    <row r="290" spans="2:4" ht="15" x14ac:dyDescent="0.25">
      <c r="B290" s="9"/>
      <c r="D290" s="9"/>
    </row>
    <row r="291" spans="2:4" ht="15" x14ac:dyDescent="0.25">
      <c r="B291" s="9"/>
      <c r="D291" s="9"/>
    </row>
    <row r="292" spans="2:4" ht="15" x14ac:dyDescent="0.25">
      <c r="B292" s="9"/>
      <c r="D292" s="9"/>
    </row>
    <row r="293" spans="2:4" ht="15" x14ac:dyDescent="0.25">
      <c r="B293" s="9"/>
      <c r="D293" s="9"/>
    </row>
    <row r="294" spans="2:4" ht="15" x14ac:dyDescent="0.25">
      <c r="B294" s="9"/>
      <c r="D294" s="9"/>
    </row>
    <row r="295" spans="2:4" ht="15" x14ac:dyDescent="0.25">
      <c r="B295" s="9"/>
      <c r="D295" s="9"/>
    </row>
    <row r="296" spans="2:4" ht="15" x14ac:dyDescent="0.25">
      <c r="B296" s="9"/>
      <c r="D296" s="9"/>
    </row>
    <row r="297" spans="2:4" ht="15" x14ac:dyDescent="0.25">
      <c r="B297" s="9"/>
      <c r="D297" s="9"/>
    </row>
    <row r="298" spans="2:4" ht="15" x14ac:dyDescent="0.25">
      <c r="B298" s="9"/>
      <c r="D298" s="9"/>
    </row>
    <row r="299" spans="2:4" ht="15" x14ac:dyDescent="0.25">
      <c r="B299" s="9"/>
      <c r="D299" s="9"/>
    </row>
    <row r="300" spans="2:4" ht="15" x14ac:dyDescent="0.25">
      <c r="B300" s="9"/>
      <c r="D300" s="9"/>
    </row>
    <row r="301" spans="2:4" ht="15" x14ac:dyDescent="0.25">
      <c r="B301" s="9"/>
      <c r="D301" s="9"/>
    </row>
    <row r="302" spans="2:4" ht="15" x14ac:dyDescent="0.25">
      <c r="B302" s="9"/>
      <c r="D302" s="9"/>
    </row>
    <row r="303" spans="2:4" ht="15" x14ac:dyDescent="0.25">
      <c r="B303" s="9"/>
      <c r="D303" s="9"/>
    </row>
    <row r="304" spans="2:4" ht="15" x14ac:dyDescent="0.25">
      <c r="B304" s="9"/>
      <c r="D304" s="9"/>
    </row>
    <row r="305" spans="2:4" ht="15" x14ac:dyDescent="0.25">
      <c r="B305" s="9"/>
      <c r="D305" s="9"/>
    </row>
    <row r="306" spans="2:4" ht="15" x14ac:dyDescent="0.25">
      <c r="B306" s="9"/>
      <c r="D306" s="9"/>
    </row>
    <row r="307" spans="2:4" ht="15" x14ac:dyDescent="0.25">
      <c r="B307" s="9"/>
      <c r="D307" s="9"/>
    </row>
    <row r="308" spans="2:4" ht="15" x14ac:dyDescent="0.25">
      <c r="B308" s="9"/>
      <c r="D308" s="9"/>
    </row>
    <row r="309" spans="2:4" ht="15" x14ac:dyDescent="0.25">
      <c r="B309" s="9"/>
      <c r="D309" s="9"/>
    </row>
    <row r="310" spans="2:4" ht="15" x14ac:dyDescent="0.25">
      <c r="B310" s="9"/>
      <c r="D310" s="9"/>
    </row>
    <row r="311" spans="2:4" ht="15" x14ac:dyDescent="0.25">
      <c r="B311" s="9"/>
      <c r="D311" s="9"/>
    </row>
    <row r="312" spans="2:4" ht="15" x14ac:dyDescent="0.25">
      <c r="B312" s="9"/>
      <c r="D312" s="9"/>
    </row>
    <row r="313" spans="2:4" ht="15" x14ac:dyDescent="0.25">
      <c r="B313" s="9"/>
      <c r="D313" s="9"/>
    </row>
    <row r="314" spans="2:4" ht="15" x14ac:dyDescent="0.25">
      <c r="B314" s="9"/>
      <c r="D314" s="9"/>
    </row>
    <row r="315" spans="2:4" ht="15" x14ac:dyDescent="0.25">
      <c r="B315" s="9"/>
      <c r="D315" s="9"/>
    </row>
    <row r="316" spans="2:4" ht="15" x14ac:dyDescent="0.25">
      <c r="B316" s="9"/>
      <c r="D316" s="9"/>
    </row>
    <row r="317" spans="2:4" ht="15" x14ac:dyDescent="0.25">
      <c r="B317" s="9"/>
      <c r="D317" s="9"/>
    </row>
    <row r="318" spans="2:4" ht="15" x14ac:dyDescent="0.25">
      <c r="B318" s="9"/>
      <c r="D318" s="9"/>
    </row>
    <row r="319" spans="2:4" ht="15" x14ac:dyDescent="0.25">
      <c r="B319" s="9"/>
      <c r="D319" s="9"/>
    </row>
    <row r="320" spans="2:4" ht="15" x14ac:dyDescent="0.25">
      <c r="B320" s="9"/>
      <c r="D320" s="9"/>
    </row>
    <row r="321" spans="2:4" ht="15" x14ac:dyDescent="0.25">
      <c r="B321" s="9"/>
      <c r="D321" s="9"/>
    </row>
    <row r="322" spans="2:4" ht="15" x14ac:dyDescent="0.25">
      <c r="B322" s="9"/>
      <c r="D322" s="9"/>
    </row>
    <row r="323" spans="2:4" ht="15" x14ac:dyDescent="0.25">
      <c r="B323" s="9"/>
      <c r="D323" s="9"/>
    </row>
    <row r="324" spans="2:4" ht="15" x14ac:dyDescent="0.25">
      <c r="B324" s="9"/>
      <c r="D324" s="9"/>
    </row>
    <row r="325" spans="2:4" ht="15" x14ac:dyDescent="0.25">
      <c r="B325" s="9"/>
      <c r="D325" s="9"/>
    </row>
    <row r="326" spans="2:4" ht="15" x14ac:dyDescent="0.25">
      <c r="B326" s="9"/>
      <c r="D326" s="9"/>
    </row>
    <row r="327" spans="2:4" ht="15" x14ac:dyDescent="0.25">
      <c r="B327" s="9"/>
      <c r="D327" s="9"/>
    </row>
    <row r="328" spans="2:4" ht="15" x14ac:dyDescent="0.25">
      <c r="B328" s="9"/>
      <c r="D328" s="9"/>
    </row>
    <row r="329" spans="2:4" ht="15" x14ac:dyDescent="0.25">
      <c r="B329" s="9"/>
      <c r="D329" s="9"/>
    </row>
    <row r="330" spans="2:4" ht="15" x14ac:dyDescent="0.25">
      <c r="B330" s="9"/>
      <c r="D330" s="9"/>
    </row>
    <row r="331" spans="2:4" ht="15" x14ac:dyDescent="0.25">
      <c r="B331" s="9"/>
      <c r="D331" s="9"/>
    </row>
    <row r="332" spans="2:4" ht="15" x14ac:dyDescent="0.25">
      <c r="B332" s="9"/>
      <c r="D332" s="9"/>
    </row>
    <row r="333" spans="2:4" ht="15" x14ac:dyDescent="0.25">
      <c r="B333" s="9"/>
      <c r="D333" s="9"/>
    </row>
    <row r="334" spans="2:4" ht="15" x14ac:dyDescent="0.25">
      <c r="B334" s="9"/>
      <c r="D334" s="9"/>
    </row>
    <row r="335" spans="2:4" ht="15" x14ac:dyDescent="0.25">
      <c r="B335" s="9"/>
      <c r="D335" s="9"/>
    </row>
    <row r="336" spans="2:4" ht="15" x14ac:dyDescent="0.25">
      <c r="B336" s="9"/>
      <c r="D336" s="9"/>
    </row>
    <row r="337" spans="2:4" ht="15" x14ac:dyDescent="0.25">
      <c r="B337" s="9"/>
      <c r="D337" s="9"/>
    </row>
    <row r="338" spans="2:4" ht="15" x14ac:dyDescent="0.25">
      <c r="B338" s="9"/>
      <c r="D338" s="9"/>
    </row>
    <row r="339" spans="2:4" ht="15" x14ac:dyDescent="0.25">
      <c r="B339" s="9"/>
      <c r="D339" s="9"/>
    </row>
    <row r="340" spans="2:4" ht="15" x14ac:dyDescent="0.25">
      <c r="B340" s="9"/>
      <c r="D340" s="9"/>
    </row>
    <row r="341" spans="2:4" ht="15" x14ac:dyDescent="0.25">
      <c r="B341" s="9"/>
      <c r="D341" s="9"/>
    </row>
    <row r="342" spans="2:4" ht="15" x14ac:dyDescent="0.25">
      <c r="B342" s="9"/>
      <c r="D342" s="9"/>
    </row>
    <row r="343" spans="2:4" ht="15" x14ac:dyDescent="0.25">
      <c r="B343" s="9"/>
      <c r="D343" s="9"/>
    </row>
    <row r="344" spans="2:4" ht="15" x14ac:dyDescent="0.25">
      <c r="B344" s="9"/>
      <c r="D344" s="9"/>
    </row>
    <row r="345" spans="2:4" ht="15" x14ac:dyDescent="0.25">
      <c r="B345" s="9"/>
      <c r="D345" s="9"/>
    </row>
    <row r="346" spans="2:4" ht="15" x14ac:dyDescent="0.25">
      <c r="B346" s="9"/>
      <c r="D346" s="9"/>
    </row>
    <row r="347" spans="2:4" ht="15" x14ac:dyDescent="0.25">
      <c r="B347" s="9"/>
      <c r="D347" s="9"/>
    </row>
    <row r="348" spans="2:4" ht="15" x14ac:dyDescent="0.25">
      <c r="B348" s="9"/>
      <c r="D348" s="9"/>
    </row>
    <row r="349" spans="2:4" ht="15" x14ac:dyDescent="0.25">
      <c r="B349" s="9"/>
      <c r="D349" s="9"/>
    </row>
    <row r="350" spans="2:4" ht="15" x14ac:dyDescent="0.25">
      <c r="B350" s="9"/>
      <c r="D350" s="9"/>
    </row>
    <row r="351" spans="2:4" ht="15" x14ac:dyDescent="0.25">
      <c r="B351" s="9"/>
      <c r="D351" s="9"/>
    </row>
    <row r="352" spans="2:4" ht="15" x14ac:dyDescent="0.25">
      <c r="B352" s="9"/>
      <c r="D352" s="9"/>
    </row>
    <row r="353" spans="2:4" ht="15" x14ac:dyDescent="0.25">
      <c r="B353" s="9"/>
      <c r="D353" s="9"/>
    </row>
    <row r="354" spans="2:4" ht="15" x14ac:dyDescent="0.25">
      <c r="B354" s="9"/>
      <c r="D354" s="9"/>
    </row>
    <row r="355" spans="2:4" ht="15" x14ac:dyDescent="0.25">
      <c r="B355" s="9"/>
      <c r="D355" s="9"/>
    </row>
    <row r="356" spans="2:4" ht="15" x14ac:dyDescent="0.25">
      <c r="B356" s="9"/>
      <c r="D356" s="9"/>
    </row>
    <row r="357" spans="2:4" ht="15" x14ac:dyDescent="0.25">
      <c r="B357" s="9"/>
      <c r="D357" s="9"/>
    </row>
    <row r="358" spans="2:4" ht="15" x14ac:dyDescent="0.25">
      <c r="B358" s="9"/>
      <c r="D358" s="9"/>
    </row>
    <row r="359" spans="2:4" ht="15" x14ac:dyDescent="0.25">
      <c r="B359" s="9"/>
      <c r="D359" s="9"/>
    </row>
    <row r="360" spans="2:4" ht="15" x14ac:dyDescent="0.25">
      <c r="B360" s="9"/>
      <c r="D360" s="9"/>
    </row>
    <row r="361" spans="2:4" ht="15" x14ac:dyDescent="0.25">
      <c r="B361" s="9"/>
      <c r="D361" s="9"/>
    </row>
    <row r="362" spans="2:4" ht="15" x14ac:dyDescent="0.25">
      <c r="B362" s="9"/>
      <c r="D362" s="9"/>
    </row>
    <row r="363" spans="2:4" ht="15" x14ac:dyDescent="0.25">
      <c r="B363" s="9"/>
      <c r="D363" s="9"/>
    </row>
    <row r="364" spans="2:4" ht="15" x14ac:dyDescent="0.25">
      <c r="B364" s="9"/>
      <c r="D364" s="9"/>
    </row>
    <row r="365" spans="2:4" ht="15" x14ac:dyDescent="0.25">
      <c r="B365" s="9"/>
      <c r="D365" s="9"/>
    </row>
    <row r="366" spans="2:4" ht="15" x14ac:dyDescent="0.25">
      <c r="B366" s="9"/>
      <c r="D366" s="9"/>
    </row>
    <row r="367" spans="2:4" ht="15" x14ac:dyDescent="0.25">
      <c r="B367" s="9"/>
      <c r="D367" s="9"/>
    </row>
    <row r="368" spans="2:4" ht="15" x14ac:dyDescent="0.25">
      <c r="B368" s="9"/>
      <c r="D368" s="9"/>
    </row>
    <row r="369" spans="2:4" ht="15" x14ac:dyDescent="0.25">
      <c r="B369" s="9"/>
      <c r="D369" s="9"/>
    </row>
    <row r="370" spans="2:4" ht="15" x14ac:dyDescent="0.25">
      <c r="B370" s="9"/>
      <c r="D370" s="9"/>
    </row>
    <row r="371" spans="2:4" ht="15" x14ac:dyDescent="0.25">
      <c r="B371" s="9"/>
      <c r="D371" s="9"/>
    </row>
    <row r="372" spans="2:4" ht="15" x14ac:dyDescent="0.25">
      <c r="B372" s="9"/>
      <c r="D372" s="9"/>
    </row>
    <row r="373" spans="2:4" ht="15" x14ac:dyDescent="0.25">
      <c r="B373" s="9"/>
      <c r="D373" s="9"/>
    </row>
    <row r="374" spans="2:4" ht="15" x14ac:dyDescent="0.25">
      <c r="B374" s="9"/>
      <c r="D374" s="9"/>
    </row>
    <row r="375" spans="2:4" ht="15" x14ac:dyDescent="0.25">
      <c r="B375" s="9"/>
      <c r="D375" s="9"/>
    </row>
    <row r="376" spans="2:4" ht="15" x14ac:dyDescent="0.25">
      <c r="B376" s="9"/>
      <c r="D376" s="9"/>
    </row>
    <row r="377" spans="2:4" ht="15" x14ac:dyDescent="0.25">
      <c r="B377" s="9"/>
      <c r="D377" s="9"/>
    </row>
    <row r="378" spans="2:4" ht="15" x14ac:dyDescent="0.25">
      <c r="B378" s="9"/>
      <c r="D378" s="9"/>
    </row>
    <row r="379" spans="2:4" ht="15" x14ac:dyDescent="0.25">
      <c r="B379" s="9"/>
      <c r="D379" s="9"/>
    </row>
    <row r="380" spans="2:4" ht="15" x14ac:dyDescent="0.25">
      <c r="B380" s="9"/>
      <c r="D380" s="9"/>
    </row>
    <row r="381" spans="2:4" ht="15" x14ac:dyDescent="0.25">
      <c r="B381" s="9"/>
      <c r="D381" s="9"/>
    </row>
    <row r="382" spans="2:4" ht="15" x14ac:dyDescent="0.25">
      <c r="B382" s="9"/>
      <c r="D382" s="9"/>
    </row>
    <row r="383" spans="2:4" ht="15" x14ac:dyDescent="0.25">
      <c r="B383" s="9"/>
      <c r="D383" s="9"/>
    </row>
    <row r="384" spans="2:4" ht="15" x14ac:dyDescent="0.25">
      <c r="B384" s="9"/>
      <c r="D384" s="9"/>
    </row>
    <row r="385" spans="2:4" ht="15" x14ac:dyDescent="0.25">
      <c r="B385" s="9"/>
      <c r="D385" s="9"/>
    </row>
    <row r="386" spans="2:4" ht="15" x14ac:dyDescent="0.25">
      <c r="B386" s="9"/>
      <c r="D386" s="9"/>
    </row>
    <row r="387" spans="2:4" ht="15" x14ac:dyDescent="0.25">
      <c r="B387" s="9"/>
      <c r="D387" s="9"/>
    </row>
    <row r="388" spans="2:4" ht="15" x14ac:dyDescent="0.25">
      <c r="B388" s="9"/>
      <c r="D388" s="9"/>
    </row>
    <row r="389" spans="2:4" ht="15" x14ac:dyDescent="0.25">
      <c r="B389" s="9"/>
      <c r="D389" s="9"/>
    </row>
    <row r="390" spans="2:4" ht="15" x14ac:dyDescent="0.25">
      <c r="B390" s="9"/>
      <c r="D390" s="9"/>
    </row>
    <row r="391" spans="2:4" ht="15" x14ac:dyDescent="0.25">
      <c r="B391" s="9"/>
      <c r="D391" s="9"/>
    </row>
    <row r="392" spans="2:4" ht="15" x14ac:dyDescent="0.25">
      <c r="B392" s="9"/>
      <c r="D392" s="9"/>
    </row>
    <row r="393" spans="2:4" ht="15" x14ac:dyDescent="0.25">
      <c r="B393" s="9"/>
      <c r="D393" s="9"/>
    </row>
    <row r="394" spans="2:4" ht="15" x14ac:dyDescent="0.25">
      <c r="B394" s="9"/>
      <c r="D394" s="9"/>
    </row>
    <row r="395" spans="2:4" ht="15" x14ac:dyDescent="0.25">
      <c r="B395" s="9"/>
      <c r="D395" s="9"/>
    </row>
    <row r="396" spans="2:4" ht="15" x14ac:dyDescent="0.25">
      <c r="B396" s="9"/>
      <c r="D396" s="9"/>
    </row>
    <row r="397" spans="2:4" ht="15" x14ac:dyDescent="0.25">
      <c r="B397" s="9"/>
      <c r="D397" s="9"/>
    </row>
    <row r="398" spans="2:4" ht="15" x14ac:dyDescent="0.25">
      <c r="B398" s="9"/>
      <c r="D398" s="9"/>
    </row>
    <row r="399" spans="2:4" ht="15" x14ac:dyDescent="0.25">
      <c r="B399" s="9"/>
      <c r="D399" s="9"/>
    </row>
    <row r="400" spans="2:4" ht="15" x14ac:dyDescent="0.25">
      <c r="B400" s="9"/>
      <c r="D400" s="9"/>
    </row>
    <row r="401" spans="2:4" ht="15" x14ac:dyDescent="0.25">
      <c r="B401" s="9"/>
      <c r="D401" s="9"/>
    </row>
    <row r="402" spans="2:4" ht="15" x14ac:dyDescent="0.25">
      <c r="B402" s="9"/>
      <c r="D402" s="9"/>
    </row>
    <row r="403" spans="2:4" ht="15" x14ac:dyDescent="0.25">
      <c r="B403" s="9"/>
      <c r="D403" s="9"/>
    </row>
    <row r="404" spans="2:4" ht="15" x14ac:dyDescent="0.25">
      <c r="B404" s="9"/>
      <c r="D404" s="9"/>
    </row>
    <row r="405" spans="2:4" ht="15" x14ac:dyDescent="0.25">
      <c r="B405" s="9"/>
      <c r="D405" s="9"/>
    </row>
    <row r="406" spans="2:4" ht="15" x14ac:dyDescent="0.25">
      <c r="B406" s="9"/>
      <c r="D406" s="9"/>
    </row>
    <row r="407" spans="2:4" ht="15" x14ac:dyDescent="0.25">
      <c r="B407" s="9"/>
      <c r="D407" s="9"/>
    </row>
    <row r="408" spans="2:4" ht="15" x14ac:dyDescent="0.25">
      <c r="B408" s="9"/>
      <c r="D408" s="9"/>
    </row>
    <row r="409" spans="2:4" ht="15" x14ac:dyDescent="0.25">
      <c r="B409" s="9"/>
      <c r="D409" s="9"/>
    </row>
    <row r="410" spans="2:4" ht="15" x14ac:dyDescent="0.25">
      <c r="B410" s="9"/>
      <c r="D410" s="9"/>
    </row>
    <row r="411" spans="2:4" ht="15" x14ac:dyDescent="0.25">
      <c r="B411" s="9"/>
      <c r="D411" s="9"/>
    </row>
    <row r="412" spans="2:4" ht="15" x14ac:dyDescent="0.25">
      <c r="B412" s="9"/>
      <c r="D412" s="9"/>
    </row>
    <row r="413" spans="2:4" ht="15" x14ac:dyDescent="0.25">
      <c r="B413" s="9"/>
      <c r="D413" s="9"/>
    </row>
    <row r="414" spans="2:4" ht="15" x14ac:dyDescent="0.25">
      <c r="B414" s="9"/>
      <c r="D414" s="9"/>
    </row>
    <row r="415" spans="2:4" ht="15" x14ac:dyDescent="0.25">
      <c r="B415" s="9"/>
      <c r="D415" s="9"/>
    </row>
    <row r="416" spans="2:4" ht="15" x14ac:dyDescent="0.25">
      <c r="B416" s="9"/>
      <c r="D416" s="9"/>
    </row>
    <row r="417" spans="2:4" ht="15" x14ac:dyDescent="0.25">
      <c r="B417" s="9"/>
      <c r="D417" s="9"/>
    </row>
    <row r="418" spans="2:4" ht="15" x14ac:dyDescent="0.25">
      <c r="B418" s="9"/>
      <c r="D418" s="9"/>
    </row>
    <row r="419" spans="2:4" ht="15" x14ac:dyDescent="0.25">
      <c r="B419" s="9"/>
      <c r="D419" s="9"/>
    </row>
    <row r="420" spans="2:4" ht="15" x14ac:dyDescent="0.25">
      <c r="B420" s="9"/>
      <c r="D420" s="9"/>
    </row>
    <row r="421" spans="2:4" ht="15" x14ac:dyDescent="0.25">
      <c r="B421" s="9"/>
      <c r="D421" s="9"/>
    </row>
    <row r="422" spans="2:4" ht="15" x14ac:dyDescent="0.25">
      <c r="B422" s="9"/>
      <c r="D422" s="9"/>
    </row>
    <row r="423" spans="2:4" ht="15" x14ac:dyDescent="0.25">
      <c r="B423" s="9"/>
      <c r="D423" s="9"/>
    </row>
    <row r="424" spans="2:4" ht="15" x14ac:dyDescent="0.25">
      <c r="B424" s="9"/>
      <c r="D424" s="9"/>
    </row>
    <row r="425" spans="2:4" ht="15" x14ac:dyDescent="0.25">
      <c r="B425" s="9"/>
      <c r="D425" s="9"/>
    </row>
    <row r="426" spans="2:4" ht="15" x14ac:dyDescent="0.25">
      <c r="B426" s="9"/>
      <c r="D426" s="9"/>
    </row>
    <row r="427" spans="2:4" ht="15" x14ac:dyDescent="0.25">
      <c r="B427" s="9"/>
      <c r="D427" s="9"/>
    </row>
    <row r="428" spans="2:4" ht="15" x14ac:dyDescent="0.25">
      <c r="B428" s="9"/>
      <c r="D428" s="9"/>
    </row>
    <row r="429" spans="2:4" ht="15" x14ac:dyDescent="0.25">
      <c r="B429" s="9"/>
      <c r="D429" s="9"/>
    </row>
    <row r="430" spans="2:4" ht="15" x14ac:dyDescent="0.25">
      <c r="B430" s="9"/>
      <c r="D430" s="9"/>
    </row>
    <row r="431" spans="2:4" ht="15" x14ac:dyDescent="0.25">
      <c r="B431" s="9"/>
      <c r="D431" s="9"/>
    </row>
    <row r="432" spans="2:4" ht="15" x14ac:dyDescent="0.25">
      <c r="B432" s="9"/>
      <c r="D432" s="9"/>
    </row>
    <row r="433" spans="2:4" ht="15" x14ac:dyDescent="0.25">
      <c r="B433" s="9"/>
      <c r="D433" s="9"/>
    </row>
    <row r="434" spans="2:4" ht="15" x14ac:dyDescent="0.25">
      <c r="B434" s="9"/>
      <c r="D434" s="9"/>
    </row>
    <row r="435" spans="2:4" ht="15" x14ac:dyDescent="0.25">
      <c r="B435" s="9"/>
      <c r="D435" s="9"/>
    </row>
    <row r="436" spans="2:4" ht="15" x14ac:dyDescent="0.25">
      <c r="B436" s="9"/>
      <c r="D436" s="9"/>
    </row>
    <row r="437" spans="2:4" ht="15" x14ac:dyDescent="0.25">
      <c r="B437" s="9"/>
      <c r="D437" s="9"/>
    </row>
    <row r="438" spans="2:4" ht="15" x14ac:dyDescent="0.25">
      <c r="B438" s="9"/>
      <c r="D438" s="9"/>
    </row>
    <row r="439" spans="2:4" ht="15" x14ac:dyDescent="0.25">
      <c r="B439" s="9"/>
      <c r="D439" s="9"/>
    </row>
    <row r="440" spans="2:4" ht="15" x14ac:dyDescent="0.25">
      <c r="B440" s="9"/>
      <c r="D440" s="9"/>
    </row>
    <row r="441" spans="2:4" ht="15" x14ac:dyDescent="0.25">
      <c r="B441" s="9"/>
      <c r="D441" s="9"/>
    </row>
    <row r="442" spans="2:4" ht="15" x14ac:dyDescent="0.25">
      <c r="B442" s="9"/>
      <c r="D442" s="9"/>
    </row>
    <row r="443" spans="2:4" ht="15" x14ac:dyDescent="0.25">
      <c r="B443" s="9"/>
      <c r="D443" s="9"/>
    </row>
    <row r="444" spans="2:4" ht="15" x14ac:dyDescent="0.25">
      <c r="B444" s="9"/>
      <c r="D444" s="9"/>
    </row>
    <row r="445" spans="2:4" ht="15" x14ac:dyDescent="0.25">
      <c r="B445" s="9"/>
      <c r="D445" s="9"/>
    </row>
    <row r="446" spans="2:4" ht="15" x14ac:dyDescent="0.25">
      <c r="B446" s="9"/>
    </row>
    <row r="447" spans="2:4" ht="15" x14ac:dyDescent="0.25">
      <c r="B447" s="9"/>
    </row>
    <row r="448" spans="2:4" ht="15" x14ac:dyDescent="0.25">
      <c r="B448" s="9"/>
    </row>
    <row r="449" spans="2:2" ht="15" x14ac:dyDescent="0.25">
      <c r="B449" s="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tabSelected="1" workbookViewId="0">
      <selection activeCell="F14" sqref="F14"/>
    </sheetView>
  </sheetViews>
  <sheetFormatPr defaultRowHeight="12" x14ac:dyDescent="0.2"/>
  <cols>
    <col min="1" max="1" width="2" style="47" customWidth="1"/>
    <col min="2" max="2" width="24" style="47" customWidth="1"/>
    <col min="3" max="5" width="9.28515625" style="47" bestFit="1" customWidth="1"/>
    <col min="6" max="16384" width="9.140625" style="47"/>
  </cols>
  <sheetData>
    <row r="1" spans="2:10" ht="15.75" x14ac:dyDescent="0.25">
      <c r="B1" s="24" t="s">
        <v>170</v>
      </c>
    </row>
    <row r="2" spans="2:10" ht="15.75" x14ac:dyDescent="0.25">
      <c r="B2" s="24"/>
    </row>
    <row r="3" spans="2:10" x14ac:dyDescent="0.2">
      <c r="F3" s="95" t="s">
        <v>119</v>
      </c>
      <c r="G3" s="95"/>
      <c r="H3" s="95"/>
      <c r="I3" s="95"/>
      <c r="J3" s="95"/>
    </row>
    <row r="4" spans="2:10" s="11" customFormat="1" ht="12.75" thickBot="1" x14ac:dyDescent="0.25">
      <c r="B4" s="12" t="s">
        <v>61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70</v>
      </c>
      <c r="C5" s="58">
        <f>INDEX('BS 2014'!$1:$1048576,MATCH(BS!$B5,'BS 2014'!$A:$A,0),MATCH(BS!C$4,'BS 2014'!$1:$1,0))</f>
        <v>143.9</v>
      </c>
      <c r="D5" s="58">
        <f>INDEX('BS 2015'!$1:$1048576,MATCH(BS!$B5,'BS 2015'!$A:$A,0),MATCH(BS!D$4,'BS 2015'!$1:$1,0))</f>
        <v>154.80000000000001</v>
      </c>
      <c r="E5" s="58">
        <f>INDEX('BS 2016'!$1:$1048576,MATCH(BS!$B5,'BS 2016'!$A:$A,0),MATCH(BS!E$4,'BS 2016'!$1:$1,0))</f>
        <v>169.3</v>
      </c>
      <c r="F5" s="58">
        <f>F19*'P&amp;L'!I6/360</f>
        <v>163.67257936433663</v>
      </c>
      <c r="G5" s="58">
        <f>G19*'P&amp;L'!J6/360</f>
        <v>168.58275674526672</v>
      </c>
      <c r="H5" s="58">
        <f>H19*'P&amp;L'!K6/360</f>
        <v>173.64023944762474</v>
      </c>
      <c r="I5" s="58">
        <f>I19*'P&amp;L'!L6/360</f>
        <v>178.8494466310535</v>
      </c>
      <c r="J5" s="58">
        <f>J19*'P&amp;L'!M6/360</f>
        <v>184.21493002998508</v>
      </c>
    </row>
    <row r="6" spans="2:10" x14ac:dyDescent="0.2">
      <c r="B6" s="58" t="s">
        <v>76</v>
      </c>
      <c r="C6" s="58">
        <f>INDEX('BS 2014'!$1:$1048576,MATCH(BS!$B6,'BS 2014'!$A:$A,0),MATCH(BS!C$4,'BS 2014'!$1:$1,0))</f>
        <v>84.999999999999986</v>
      </c>
      <c r="D6" s="58">
        <f>INDEX('BS 2015'!$1:$1048576,MATCH(BS!$B6,'BS 2015'!$A:$A,0),MATCH(BS!D$4,'BS 2015'!$1:$1,0))</f>
        <v>92.000000000000014</v>
      </c>
      <c r="E6" s="58">
        <f>INDEX('BS 2016'!$1:$1048576,MATCH(BS!$B6,'BS 2016'!$A:$A,0),MATCH(BS!E$4,'BS 2016'!$1:$1,0))</f>
        <v>110</v>
      </c>
      <c r="F6" s="58">
        <f>-F21*'P&amp;L'!I$7/360</f>
        <v>97.534303643238303</v>
      </c>
      <c r="G6" s="58">
        <f>-G21*'P&amp;L'!J$7/360</f>
        <v>100.46033275253548</v>
      </c>
      <c r="H6" s="58">
        <f>-H21*'P&amp;L'!K$7/360</f>
        <v>103.47414273511156</v>
      </c>
      <c r="I6" s="58">
        <f>-I21*'P&amp;L'!L$7/360</f>
        <v>106.57836701716488</v>
      </c>
      <c r="J6" s="58">
        <f>-J21*'P&amp;L'!M$7/360</f>
        <v>109.77571802767983</v>
      </c>
    </row>
    <row r="7" spans="2:10" x14ac:dyDescent="0.2">
      <c r="B7" s="58" t="s">
        <v>81</v>
      </c>
      <c r="C7" s="58">
        <f>INDEX('BS 2014'!$1:$1048576,MATCH(BS!$B7,'BS 2014'!$A:$A,0),MATCH(BS!C$4,'BS 2014'!$1:$1,0))</f>
        <v>632.5</v>
      </c>
      <c r="D7" s="58">
        <f>INDEX('BS 2015'!$1:$1048576,MATCH(BS!$B7,'BS 2015'!$A:$A,0),MATCH(BS!D$4,'BS 2015'!$1:$1,0))</f>
        <v>632.5</v>
      </c>
      <c r="E7" s="58">
        <f>INDEX('BS 2016'!$1:$1048576,MATCH(BS!$B7,'BS 2016'!$A:$A,0),MATCH(BS!E$4,'BS 2016'!$1:$1,0))</f>
        <v>659.5</v>
      </c>
      <c r="F7" s="58">
        <f>'Fixed Asset Roll Forward'!F8</f>
        <v>673.57628458498027</v>
      </c>
      <c r="G7" s="58">
        <f>'Fixed Asset Roll Forward'!G8</f>
        <v>687.95301160774272</v>
      </c>
      <c r="H7" s="58">
        <f>'Fixed Asset Roll Forward'!H8</f>
        <v>702.6365936736787</v>
      </c>
      <c r="I7" s="58">
        <f>'Fixed Asset Roll Forward'!I8</f>
        <v>717.63358025801801</v>
      </c>
      <c r="J7" s="58">
        <f>'Fixed Asset Roll Forward'!J8</f>
        <v>732.95066062716148</v>
      </c>
    </row>
    <row r="8" spans="2:10" x14ac:dyDescent="0.2">
      <c r="B8" s="58" t="s">
        <v>85</v>
      </c>
      <c r="C8" s="58">
        <f>INDEX('BS 2014'!$1:$1048576,MATCH(BS!$B8,'BS 2014'!$A:$A,0),MATCH(BS!C$4,'BS 2014'!$1:$1,0))</f>
        <v>24.8</v>
      </c>
      <c r="D8" s="58">
        <f>INDEX('BS 2015'!$1:$1048576,MATCH(BS!$B8,'BS 2015'!$A:$A,0),MATCH(BS!D$4,'BS 2015'!$1:$1,0))</f>
        <v>21.8</v>
      </c>
      <c r="E8" s="58">
        <f>INDEX('BS 2016'!$1:$1048576,MATCH(BS!$B8,'BS 2016'!$A:$A,0),MATCH(BS!E$4,'BS 2016'!$1:$1,0))</f>
        <v>220</v>
      </c>
      <c r="F8" s="58">
        <f>E8+'Cash Flows'!C19</f>
        <v>409.58712299964463</v>
      </c>
      <c r="G8" s="58">
        <f>F8+'Cash Flows'!D19</f>
        <v>559.84596698647476</v>
      </c>
      <c r="H8" s="58">
        <f>G8+'Cash Flows'!E19</f>
        <v>714.38743267276948</v>
      </c>
      <c r="I8" s="58">
        <f>H8+'Cash Flows'!F19</f>
        <v>873.22597405124918</v>
      </c>
      <c r="J8" s="58">
        <f>I8+'Cash Flows'!G19</f>
        <v>1036.2920902514679</v>
      </c>
    </row>
    <row r="9" spans="2:10" x14ac:dyDescent="0.2">
      <c r="B9" s="58" t="s">
        <v>86</v>
      </c>
      <c r="C9" s="58">
        <f>INDEX('BS 2014'!$1:$1048576,MATCH(BS!$B9,'BS 2014'!$A:$A,0),MATCH(BS!C$4,'BS 2014'!$1:$1,0))</f>
        <v>45.9</v>
      </c>
      <c r="D9" s="58">
        <f>INDEX('BS 2015'!$1:$1048576,MATCH(BS!$B9,'BS 2015'!$A:$A,0),MATCH(BS!D$4,'BS 2015'!$1:$1,0))</f>
        <v>46.9</v>
      </c>
      <c r="E9" s="58">
        <f>INDEX('BS 2016'!$1:$1048576,MATCH(BS!$B9,'BS 2016'!$A:$A,0),MATCH(BS!E$4,'BS 2016'!$1:$1,0))</f>
        <v>68</v>
      </c>
      <c r="F9" s="58">
        <f>F22*'P&amp;L'!I$6</f>
        <v>56.146588971892989</v>
      </c>
      <c r="G9" s="58">
        <f>G22*'P&amp;L'!J$6</f>
        <v>57.830986641049783</v>
      </c>
      <c r="H9" s="58">
        <f>H22*'P&amp;L'!K$6</f>
        <v>59.565916240281283</v>
      </c>
      <c r="I9" s="58">
        <f>I22*'P&amp;L'!L$6</f>
        <v>61.352893727489722</v>
      </c>
      <c r="J9" s="58">
        <f>J22*'P&amp;L'!M$6</f>
        <v>63.193480539314415</v>
      </c>
    </row>
    <row r="10" spans="2:10" s="58" customFormat="1" ht="12.75" thickBot="1" x14ac:dyDescent="0.25">
      <c r="B10" s="17" t="s">
        <v>87</v>
      </c>
      <c r="C10" s="17">
        <f>SUM(C5:C9)</f>
        <v>932.09999999999991</v>
      </c>
      <c r="D10" s="17">
        <f>SUM(D5:D9)</f>
        <v>947.99999999999989</v>
      </c>
      <c r="E10" s="17">
        <f>SUM(E5:E9)</f>
        <v>1226.8</v>
      </c>
      <c r="F10" s="17">
        <f t="shared" ref="F10:J10" si="0">SUM(F5:F9)</f>
        <v>1400.5168795640927</v>
      </c>
      <c r="G10" s="17">
        <f t="shared" si="0"/>
        <v>1574.6730547330696</v>
      </c>
      <c r="H10" s="17">
        <f t="shared" si="0"/>
        <v>1753.7043247694655</v>
      </c>
      <c r="I10" s="17">
        <f t="shared" si="0"/>
        <v>1937.6402616849753</v>
      </c>
      <c r="J10" s="17">
        <f t="shared" si="0"/>
        <v>2126.4268794756085</v>
      </c>
    </row>
    <row r="12" spans="2:10" x14ac:dyDescent="0.2">
      <c r="B12" s="58" t="s">
        <v>93</v>
      </c>
      <c r="C12" s="58">
        <f>INDEX('BS 2014'!$1:$1048576,MATCH(BS!$B12,'BS 2014'!$A:$A,0),MATCH(BS!C$4,'BS 2014'!$1:$1,0))</f>
        <v>68</v>
      </c>
      <c r="D12" s="58">
        <f>INDEX('BS 2015'!$1:$1048576,MATCH(BS!$B12,'BS 2015'!$A:$A,0),MATCH(BS!D$4,'BS 2015'!$1:$1,0))</f>
        <v>68.900000000000006</v>
      </c>
      <c r="E12" s="58">
        <f>INDEX('BS 2016'!$1:$1048576,MATCH(BS!$B12,'BS 2016'!$A:$A,0),MATCH(BS!E$4,'BS 2016'!$1:$1,0))</f>
        <v>68.900000000000006</v>
      </c>
      <c r="F12" s="58">
        <f>-F20*'P&amp;L'!I$7/360</f>
        <v>69.868814266268799</v>
      </c>
      <c r="G12" s="58">
        <f>-G20*'P&amp;L'!J$7/360</f>
        <v>71.964878694256868</v>
      </c>
      <c r="H12" s="58">
        <f>-H20*'P&amp;L'!K$7/360</f>
        <v>74.123825055084566</v>
      </c>
      <c r="I12" s="58">
        <f>-I20*'P&amp;L'!L$7/360</f>
        <v>76.347539806737103</v>
      </c>
      <c r="J12" s="58">
        <f>-J20*'P&amp;L'!M$7/360</f>
        <v>78.63796600093923</v>
      </c>
    </row>
    <row r="13" spans="2:10" x14ac:dyDescent="0.2">
      <c r="B13" s="58" t="s">
        <v>97</v>
      </c>
      <c r="C13" s="58">
        <f>INDEX('BS 2014'!$1:$1048576,MATCH(BS!$B13,'BS 2014'!$A:$A,0),MATCH(BS!C$4,'BS 2014'!$1:$1,0))</f>
        <v>32.5</v>
      </c>
      <c r="D13" s="58">
        <f>INDEX('BS 2015'!$1:$1048576,MATCH(BS!$B13,'BS 2015'!$A:$A,0),MATCH(BS!D$4,'BS 2015'!$1:$1,0))</f>
        <v>28.699999999999996</v>
      </c>
      <c r="E13" s="58">
        <f>INDEX('BS 2016'!$1:$1048576,MATCH(BS!$B13,'BS 2016'!$A:$A,0),MATCH(BS!E$4,'BS 2016'!$1:$1,0))</f>
        <v>28.699999999999996</v>
      </c>
      <c r="F13" s="58">
        <f>$E$13</f>
        <v>28.699999999999996</v>
      </c>
      <c r="G13" s="58">
        <f t="shared" ref="G13:J13" si="1">$E$13</f>
        <v>28.699999999999996</v>
      </c>
      <c r="H13" s="58">
        <f t="shared" si="1"/>
        <v>28.699999999999996</v>
      </c>
      <c r="I13" s="58">
        <f t="shared" si="1"/>
        <v>28.699999999999996</v>
      </c>
      <c r="J13" s="58">
        <f t="shared" si="1"/>
        <v>28.699999999999996</v>
      </c>
    </row>
    <row r="14" spans="2:10" x14ac:dyDescent="0.2">
      <c r="B14" s="58" t="s">
        <v>99</v>
      </c>
      <c r="C14" s="58">
        <f>INDEX('BS 2014'!$1:$1048576,MATCH(BS!$B14,'BS 2014'!$A:$A,0),MATCH(BS!C$4,'BS 2014'!$1:$1,0))</f>
        <v>615.79999999999995</v>
      </c>
      <c r="D14" s="58">
        <f>INDEX('BS 2015'!$1:$1048576,MATCH(BS!$B14,'BS 2015'!$A:$A,0),MATCH(BS!D$4,'BS 2015'!$1:$1,0))</f>
        <v>610.4</v>
      </c>
      <c r="E14" s="58">
        <f>INDEX('BS 2016'!$1:$1048576,MATCH(BS!$B14,'BS 2016'!$A:$A,0),MATCH(BS!E$4,'BS 2016'!$1:$1,0))</f>
        <v>605</v>
      </c>
      <c r="F14" s="58">
        <f>'Financial Liabilities'!F8</f>
        <v>565.17884560503455</v>
      </c>
      <c r="G14" s="58">
        <f>'Financial Liabilities'!G8</f>
        <v>521.79494170948772</v>
      </c>
      <c r="H14" s="58">
        <f>'Financial Liabilities'!H8</f>
        <v>474.48848646334153</v>
      </c>
      <c r="I14" s="58">
        <f>'Financial Liabilities'!I8</f>
        <v>422.93045024504232</v>
      </c>
      <c r="J14" s="58">
        <f>'Financial Liabilities'!J8</f>
        <v>366.68919076709608</v>
      </c>
    </row>
    <row r="15" spans="2:10" x14ac:dyDescent="0.2">
      <c r="B15" s="58" t="s">
        <v>100</v>
      </c>
      <c r="C15" s="58">
        <f>INDEX('BS 2014'!$1:$1048576,MATCH(BS!$B15,'BS 2014'!$A:$A,0),MATCH(BS!C$4,'BS 2014'!$1:$1,0))</f>
        <v>48.3</v>
      </c>
      <c r="D15" s="58">
        <f>INDEX('BS 2015'!$1:$1048576,MATCH(BS!$B15,'BS 2015'!$A:$A,0),MATCH(BS!D$4,'BS 2015'!$1:$1,0))</f>
        <v>43.3</v>
      </c>
      <c r="E15" s="58">
        <f>INDEX('BS 2016'!$1:$1048576,MATCH(BS!$B15,'BS 2016'!$A:$A,0),MATCH(BS!E$4,'BS 2016'!$1:$1,0))</f>
        <v>38.9</v>
      </c>
      <c r="F15" s="58">
        <f>F23*'P&amp;L'!I$6</f>
        <v>45.75366909990403</v>
      </c>
      <c r="G15" s="58">
        <f>G23*'P&amp;L'!J$6</f>
        <v>47.12627917290115</v>
      </c>
      <c r="H15" s="58">
        <f>H23*'P&amp;L'!K$6</f>
        <v>48.540067548088189</v>
      </c>
      <c r="I15" s="58">
        <f>I23*'P&amp;L'!L$6</f>
        <v>49.996269574530835</v>
      </c>
      <c r="J15" s="58">
        <f>J23*'P&amp;L'!M$6</f>
        <v>51.496157661766766</v>
      </c>
    </row>
    <row r="16" spans="2:10" x14ac:dyDescent="0.2">
      <c r="B16" s="58" t="s">
        <v>104</v>
      </c>
      <c r="C16" s="58">
        <f>INDEX('BS 2014'!$1:$1048576,MATCH(BS!$B16,'BS 2014'!$A:$A,0),MATCH(BS!C$4,'BS 2014'!$1:$1,0))</f>
        <v>167.50000000000003</v>
      </c>
      <c r="D16" s="58">
        <f>INDEX('BS 2015'!$1:$1048576,MATCH(BS!$B16,'BS 2015'!$A:$A,0),MATCH(BS!D$4,'BS 2015'!$1:$1,0))</f>
        <v>196.7</v>
      </c>
      <c r="E16" s="58">
        <f>INDEX('BS 2016'!$1:$1048576,MATCH(BS!$B16,'BS 2016'!$A:$A,0),MATCH(BS!E$4,'BS 2016'!$1:$1,0))</f>
        <v>485.3</v>
      </c>
      <c r="F16" s="58">
        <f>'Equity Schedule'!F9</f>
        <v>691.01555059288535</v>
      </c>
      <c r="G16" s="58">
        <f>'Equity Schedule'!G9</f>
        <v>905.08695515642376</v>
      </c>
      <c r="H16" s="58">
        <f>'Equity Schedule'!H9</f>
        <v>1127.8519457029515</v>
      </c>
      <c r="I16" s="58">
        <f>'Equity Schedule'!I9</f>
        <v>1359.6660020586651</v>
      </c>
      <c r="J16" s="58">
        <f>'Equity Schedule'!J9</f>
        <v>1600.9035650458065</v>
      </c>
    </row>
    <row r="17" spans="2:10" s="58" customFormat="1" ht="12.75" thickBot="1" x14ac:dyDescent="0.25">
      <c r="B17" s="17" t="s">
        <v>105</v>
      </c>
      <c r="C17" s="17">
        <f>SUM(C12:C16)</f>
        <v>932.09999999999991</v>
      </c>
      <c r="D17" s="17">
        <f>SUM(D12:D16)</f>
        <v>948</v>
      </c>
      <c r="E17" s="17">
        <f>SUM(E12:E16)</f>
        <v>1226.8</v>
      </c>
      <c r="F17" s="17">
        <f t="shared" ref="F17:J17" si="2">SUM(F12:F16)</f>
        <v>1400.5168795640927</v>
      </c>
      <c r="G17" s="17">
        <f t="shared" si="2"/>
        <v>1574.6730547330694</v>
      </c>
      <c r="H17" s="17">
        <f t="shared" si="2"/>
        <v>1753.7043247694658</v>
      </c>
      <c r="I17" s="17">
        <f t="shared" si="2"/>
        <v>1937.6402616849755</v>
      </c>
      <c r="J17" s="17">
        <f t="shared" si="2"/>
        <v>2126.4268794756085</v>
      </c>
    </row>
    <row r="18" spans="2:10" s="58" customFormat="1" x14ac:dyDescent="0.2"/>
    <row r="19" spans="2:10" s="58" customFormat="1" x14ac:dyDescent="0.2">
      <c r="B19" s="78" t="s">
        <v>129</v>
      </c>
      <c r="C19" s="78">
        <f>C5/'P&amp;L'!C6*360</f>
        <v>17.728952772073921</v>
      </c>
      <c r="D19" s="78">
        <f>D5/'P&amp;L'!D6*360</f>
        <v>18.675603217158177</v>
      </c>
      <c r="E19" s="78">
        <f>E5/'P&amp;L'!E6*360</f>
        <v>20.048684210526318</v>
      </c>
      <c r="F19" s="78">
        <f>AVERAGE($C19:$E19)</f>
        <v>18.817746733252804</v>
      </c>
      <c r="G19" s="78">
        <f t="shared" ref="G19:J23" si="3">AVERAGE($C19:$E19)</f>
        <v>18.817746733252804</v>
      </c>
      <c r="H19" s="78">
        <f t="shared" si="3"/>
        <v>18.817746733252804</v>
      </c>
      <c r="I19" s="78">
        <f t="shared" si="3"/>
        <v>18.817746733252804</v>
      </c>
      <c r="J19" s="78">
        <f t="shared" si="3"/>
        <v>18.817746733252804</v>
      </c>
    </row>
    <row r="20" spans="2:10" s="58" customFormat="1" x14ac:dyDescent="0.2">
      <c r="B20" s="78" t="s">
        <v>130</v>
      </c>
      <c r="C20" s="78">
        <f>-1*C12/'P&amp;L'!C$7*360</f>
        <v>17.473233404710921</v>
      </c>
      <c r="D20" s="78">
        <f>-1*D12/'P&amp;L'!D$7*360</f>
        <v>17.934924078091107</v>
      </c>
      <c r="E20" s="78">
        <f>-1*E12/'P&amp;L'!E$7*360</f>
        <v>18.144842721287493</v>
      </c>
      <c r="F20" s="78">
        <f t="shared" ref="F20:F23" si="4">AVERAGE($C20:$E20)</f>
        <v>17.851000068029837</v>
      </c>
      <c r="G20" s="78">
        <f t="shared" si="3"/>
        <v>17.851000068029837</v>
      </c>
      <c r="H20" s="78">
        <f t="shared" si="3"/>
        <v>17.851000068029837</v>
      </c>
      <c r="I20" s="78">
        <f t="shared" si="3"/>
        <v>17.851000068029837</v>
      </c>
      <c r="J20" s="78">
        <f t="shared" si="3"/>
        <v>17.851000068029837</v>
      </c>
    </row>
    <row r="21" spans="2:10" s="58" customFormat="1" x14ac:dyDescent="0.2">
      <c r="B21" s="78" t="s">
        <v>131</v>
      </c>
      <c r="C21" s="78">
        <f>-1*C6/'P&amp;L'!C$7*360</f>
        <v>21.841541755888645</v>
      </c>
      <c r="D21" s="78">
        <f>-1*D6/'P&amp;L'!D$7*360</f>
        <v>23.94793926247289</v>
      </c>
      <c r="E21" s="78">
        <f>-1*E6/'P&amp;L'!E$7*360</f>
        <v>28.96854425749817</v>
      </c>
      <c r="F21" s="78">
        <f t="shared" si="4"/>
        <v>24.919341758619904</v>
      </c>
      <c r="G21" s="78">
        <f t="shared" si="3"/>
        <v>24.919341758619904</v>
      </c>
      <c r="H21" s="78">
        <f t="shared" si="3"/>
        <v>24.919341758619904</v>
      </c>
      <c r="I21" s="78">
        <f t="shared" si="3"/>
        <v>24.919341758619904</v>
      </c>
      <c r="J21" s="78">
        <f t="shared" si="3"/>
        <v>24.919341758619904</v>
      </c>
    </row>
    <row r="22" spans="2:10" s="58" customFormat="1" x14ac:dyDescent="0.2">
      <c r="B22" s="78" t="s">
        <v>132</v>
      </c>
      <c r="C22" s="79">
        <f>C9/'P&amp;L'!C$6</f>
        <v>1.5708418891170431E-2</v>
      </c>
      <c r="D22" s="79">
        <f>D9/'P&amp;L'!D$6</f>
        <v>1.5717158176943698E-2</v>
      </c>
      <c r="E22" s="79">
        <f>E9/'P&amp;L'!E$6</f>
        <v>2.2368421052631579E-2</v>
      </c>
      <c r="F22" s="79">
        <f t="shared" si="4"/>
        <v>1.7931332706915236E-2</v>
      </c>
      <c r="G22" s="79">
        <f t="shared" si="3"/>
        <v>1.7931332706915236E-2</v>
      </c>
      <c r="H22" s="79">
        <f t="shared" si="3"/>
        <v>1.7931332706915236E-2</v>
      </c>
      <c r="I22" s="79">
        <f t="shared" si="3"/>
        <v>1.7931332706915236E-2</v>
      </c>
      <c r="J22" s="79">
        <f t="shared" si="3"/>
        <v>1.7931332706915236E-2</v>
      </c>
    </row>
    <row r="23" spans="2:10" s="58" customFormat="1" x14ac:dyDescent="0.2">
      <c r="B23" s="78" t="s">
        <v>133</v>
      </c>
      <c r="C23" s="79">
        <f>C15/'P&amp;L'!C$6</f>
        <v>1.6529774127310062E-2</v>
      </c>
      <c r="D23" s="79">
        <f>D15/'P&amp;L'!D$6</f>
        <v>1.4510723860589811E-2</v>
      </c>
      <c r="E23" s="79">
        <f>E15/'P&amp;L'!E$6</f>
        <v>1.2796052631578948E-2</v>
      </c>
      <c r="F23" s="79">
        <f t="shared" si="4"/>
        <v>1.4612183539826273E-2</v>
      </c>
      <c r="G23" s="79">
        <f t="shared" si="3"/>
        <v>1.4612183539826273E-2</v>
      </c>
      <c r="H23" s="79">
        <f t="shared" si="3"/>
        <v>1.4612183539826273E-2</v>
      </c>
      <c r="I23" s="79">
        <f t="shared" si="3"/>
        <v>1.4612183539826273E-2</v>
      </c>
      <c r="J23" s="79">
        <f t="shared" si="3"/>
        <v>1.4612183539826273E-2</v>
      </c>
    </row>
    <row r="24" spans="2:10" s="58" customFormat="1" x14ac:dyDescent="0.2"/>
    <row r="25" spans="2:10" s="58" customFormat="1" x14ac:dyDescent="0.2">
      <c r="B25" s="60" t="s">
        <v>118</v>
      </c>
      <c r="C25" s="60">
        <f>C10-C17</f>
        <v>0</v>
      </c>
      <c r="D25" s="60">
        <f>D10-D17</f>
        <v>0</v>
      </c>
      <c r="E25" s="60">
        <f>E10-E17</f>
        <v>0</v>
      </c>
      <c r="F25" s="60">
        <f t="shared" ref="F25:J25" si="5">F10-F17</f>
        <v>0</v>
      </c>
      <c r="G25" s="60">
        <f t="shared" si="5"/>
        <v>0</v>
      </c>
      <c r="H25" s="60">
        <f t="shared" si="5"/>
        <v>0</v>
      </c>
      <c r="I25" s="60">
        <f t="shared" si="5"/>
        <v>0</v>
      </c>
      <c r="J25" s="60">
        <f t="shared" si="5"/>
        <v>0</v>
      </c>
    </row>
    <row r="26" spans="2:10" s="58" customFormat="1" x14ac:dyDescent="0.2"/>
  </sheetData>
  <mergeCells count="1">
    <mergeCell ref="F3:J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tabSelected="1" workbookViewId="0">
      <selection activeCell="F14" sqref="F14"/>
    </sheetView>
  </sheetViews>
  <sheetFormatPr defaultRowHeight="12" x14ac:dyDescent="0.2"/>
  <cols>
    <col min="1" max="1" width="2" style="47" customWidth="1"/>
    <col min="2" max="2" width="19.85546875" style="47" customWidth="1"/>
    <col min="3" max="16384" width="9.140625" style="47"/>
  </cols>
  <sheetData>
    <row r="1" spans="2:10" ht="15.75" x14ac:dyDescent="0.25">
      <c r="B1" s="24" t="s">
        <v>170</v>
      </c>
    </row>
    <row r="3" spans="2:10" x14ac:dyDescent="0.2">
      <c r="F3" s="95" t="s">
        <v>119</v>
      </c>
      <c r="G3" s="95"/>
      <c r="H3" s="95"/>
      <c r="I3" s="95"/>
      <c r="J3" s="95"/>
    </row>
    <row r="4" spans="2:10" ht="12.75" thickBot="1" x14ac:dyDescent="0.25">
      <c r="B4" s="12" t="s">
        <v>61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134</v>
      </c>
      <c r="C5" s="69" t="s">
        <v>139</v>
      </c>
      <c r="D5" s="58">
        <f>BS!C7</f>
        <v>632.5</v>
      </c>
      <c r="E5" s="58">
        <f>BS!D7</f>
        <v>632.5</v>
      </c>
      <c r="F5" s="58">
        <f>E8</f>
        <v>659.5</v>
      </c>
      <c r="G5" s="58">
        <f t="shared" ref="G5:J5" si="0">F8</f>
        <v>673.57628458498027</v>
      </c>
      <c r="H5" s="58">
        <f t="shared" si="0"/>
        <v>687.95301160774272</v>
      </c>
      <c r="I5" s="58">
        <f t="shared" si="0"/>
        <v>702.6365936736787</v>
      </c>
      <c r="J5" s="58">
        <f t="shared" si="0"/>
        <v>717.63358025801801</v>
      </c>
    </row>
    <row r="6" spans="2:10" x14ac:dyDescent="0.2">
      <c r="B6" s="58" t="s">
        <v>12</v>
      </c>
      <c r="C6" s="69" t="s">
        <v>139</v>
      </c>
      <c r="D6" s="58">
        <f>'P&amp;L'!D11</f>
        <v>-44</v>
      </c>
      <c r="E6" s="58">
        <f>'P&amp;L'!E11</f>
        <v>-41</v>
      </c>
      <c r="F6" s="58">
        <f>F$5*F10</f>
        <v>-44.314229249011859</v>
      </c>
      <c r="G6" s="58">
        <f t="shared" ref="G6:J6" si="1">G$5*G10</f>
        <v>-45.260066553140966</v>
      </c>
      <c r="H6" s="58">
        <f t="shared" si="1"/>
        <v>-46.22609168905781</v>
      </c>
      <c r="I6" s="58">
        <f t="shared" si="1"/>
        <v>-47.212735543290663</v>
      </c>
      <c r="J6" s="58">
        <f t="shared" si="1"/>
        <v>-48.22043819915536</v>
      </c>
    </row>
    <row r="7" spans="2:10" x14ac:dyDescent="0.2">
      <c r="B7" s="58" t="s">
        <v>135</v>
      </c>
      <c r="C7" s="69" t="s">
        <v>139</v>
      </c>
      <c r="D7" s="58">
        <f>D8-D6-D5</f>
        <v>44</v>
      </c>
      <c r="E7" s="58">
        <f>E8-E6-E5</f>
        <v>68</v>
      </c>
      <c r="F7" s="58">
        <f t="shared" ref="F7:J7" si="2">F$5*F11</f>
        <v>58.390513833992095</v>
      </c>
      <c r="G7" s="58">
        <f t="shared" si="2"/>
        <v>59.63679357590339</v>
      </c>
      <c r="H7" s="58">
        <f t="shared" si="2"/>
        <v>60.909673754993825</v>
      </c>
      <c r="I7" s="58">
        <f t="shared" si="2"/>
        <v>62.209722127630052</v>
      </c>
      <c r="J7" s="58">
        <f t="shared" si="2"/>
        <v>63.537518568298829</v>
      </c>
    </row>
    <row r="8" spans="2:10" ht="12.75" thickBot="1" x14ac:dyDescent="0.25">
      <c r="B8" s="17" t="s">
        <v>136</v>
      </c>
      <c r="C8" s="17"/>
      <c r="D8" s="17">
        <f>BS!D7</f>
        <v>632.5</v>
      </c>
      <c r="E8" s="17">
        <f>BS!E7</f>
        <v>659.5</v>
      </c>
      <c r="F8" s="17">
        <f t="shared" ref="F8:J8" si="3">SUM(F5:F7)</f>
        <v>673.57628458498027</v>
      </c>
      <c r="G8" s="17">
        <f t="shared" si="3"/>
        <v>687.95301160774272</v>
      </c>
      <c r="H8" s="17">
        <f t="shared" si="3"/>
        <v>702.6365936736787</v>
      </c>
      <c r="I8" s="17">
        <f t="shared" si="3"/>
        <v>717.63358025801801</v>
      </c>
      <c r="J8" s="17">
        <f t="shared" si="3"/>
        <v>732.95066062716148</v>
      </c>
    </row>
    <row r="10" spans="2:10" x14ac:dyDescent="0.2">
      <c r="B10" s="81" t="s">
        <v>137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138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2D48-9D30-401A-BB2A-D3E5AB722853}">
  <dimension ref="B1:L19"/>
  <sheetViews>
    <sheetView tabSelected="1" workbookViewId="0">
      <selection activeCell="F14" sqref="F14"/>
    </sheetView>
  </sheetViews>
  <sheetFormatPr defaultRowHeight="12" x14ac:dyDescent="0.2"/>
  <cols>
    <col min="1" max="1" width="2" style="47" customWidth="1"/>
    <col min="2" max="2" width="21.85546875" style="47" customWidth="1"/>
    <col min="3" max="16384" width="9.140625" style="47"/>
  </cols>
  <sheetData>
    <row r="1" spans="2:12" ht="15.75" x14ac:dyDescent="0.25">
      <c r="B1" s="24" t="s">
        <v>170</v>
      </c>
    </row>
    <row r="3" spans="2:12" x14ac:dyDescent="0.2">
      <c r="F3" s="95" t="s">
        <v>119</v>
      </c>
      <c r="G3" s="95"/>
      <c r="H3" s="95"/>
      <c r="I3" s="95"/>
      <c r="J3" s="95"/>
    </row>
    <row r="4" spans="2:12" ht="12.75" thickBot="1" x14ac:dyDescent="0.25">
      <c r="B4" s="12" t="s">
        <v>61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2" x14ac:dyDescent="0.2">
      <c r="B5" s="58" t="s">
        <v>140</v>
      </c>
      <c r="C5" s="69" t="s">
        <v>139</v>
      </c>
      <c r="D5" s="58">
        <v>615.79999999999995</v>
      </c>
      <c r="E5" s="58">
        <v>610.4</v>
      </c>
      <c r="F5" s="58">
        <v>605</v>
      </c>
      <c r="G5" s="58">
        <v>565.20000000000005</v>
      </c>
      <c r="H5" s="58">
        <v>521.79999999999995</v>
      </c>
      <c r="I5" s="58">
        <v>474.5</v>
      </c>
      <c r="J5" s="58">
        <v>422.9</v>
      </c>
    </row>
    <row r="6" spans="2:12" x14ac:dyDescent="0.2">
      <c r="B6" s="58" t="s">
        <v>141</v>
      </c>
      <c r="C6" s="69" t="s">
        <v>139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</row>
    <row r="7" spans="2:12" x14ac:dyDescent="0.2">
      <c r="B7" s="58" t="s">
        <v>142</v>
      </c>
      <c r="C7" s="69" t="s">
        <v>139</v>
      </c>
      <c r="D7" s="58">
        <f>D8-D5</f>
        <v>-5.3999999999999773</v>
      </c>
      <c r="E7" s="58">
        <f t="shared" ref="E7" si="0">E8-E5</f>
        <v>-5.3999999999999773</v>
      </c>
      <c r="F7" s="58">
        <f>C18</f>
        <v>-39.82115439496544</v>
      </c>
      <c r="G7" s="58">
        <f t="shared" ref="G7:J7" si="1">D18</f>
        <v>-43.405058290512329</v>
      </c>
      <c r="H7" s="58">
        <f t="shared" si="1"/>
        <v>-47.311513536658438</v>
      </c>
      <c r="I7" s="58">
        <f t="shared" si="1"/>
        <v>-51.569549754957698</v>
      </c>
      <c r="J7" s="58">
        <f t="shared" si="1"/>
        <v>-56.210809232903884</v>
      </c>
    </row>
    <row r="8" spans="2:12" ht="12.75" thickBot="1" x14ac:dyDescent="0.25">
      <c r="B8" s="17" t="s">
        <v>143</v>
      </c>
      <c r="C8" s="17">
        <f>BS!C14</f>
        <v>615.79999999999995</v>
      </c>
      <c r="D8" s="17">
        <f>BS!D14</f>
        <v>610.4</v>
      </c>
      <c r="E8" s="17">
        <f>BS!E14</f>
        <v>605</v>
      </c>
      <c r="F8" s="17">
        <f>SUM(F5:F7)</f>
        <v>565.17884560503455</v>
      </c>
      <c r="G8" s="17">
        <f t="shared" ref="G8:J8" si="2">SUM(G5:G7)</f>
        <v>521.79494170948772</v>
      </c>
      <c r="H8" s="17">
        <f t="shared" si="2"/>
        <v>474.48848646334153</v>
      </c>
      <c r="I8" s="17">
        <f t="shared" si="2"/>
        <v>422.93045024504232</v>
      </c>
      <c r="J8" s="17">
        <f t="shared" si="2"/>
        <v>366.68919076709608</v>
      </c>
    </row>
    <row r="10" spans="2:12" x14ac:dyDescent="0.2">
      <c r="B10" s="47" t="s">
        <v>144</v>
      </c>
      <c r="C10" s="47">
        <v>10</v>
      </c>
    </row>
    <row r="11" spans="2:12" x14ac:dyDescent="0.2">
      <c r="B11" s="47" t="s">
        <v>145</v>
      </c>
      <c r="C11" s="82">
        <v>0.09</v>
      </c>
    </row>
    <row r="12" spans="2:12" x14ac:dyDescent="0.2">
      <c r="B12" s="47" t="s">
        <v>146</v>
      </c>
      <c r="C12" s="83">
        <f>PMT(C11,C10,E8)</f>
        <v>-94.271154394965436</v>
      </c>
    </row>
    <row r="15" spans="2:12" ht="12.75" thickBot="1" x14ac:dyDescent="0.25">
      <c r="B15" s="84" t="s">
        <v>147</v>
      </c>
      <c r="C15" s="84">
        <v>1</v>
      </c>
      <c r="D15" s="84">
        <v>2</v>
      </c>
      <c r="E15" s="84">
        <v>3</v>
      </c>
      <c r="F15" s="84">
        <v>4</v>
      </c>
      <c r="G15" s="84">
        <v>5</v>
      </c>
      <c r="H15" s="84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47" t="s">
        <v>148</v>
      </c>
      <c r="C16" s="83">
        <f>$C$12</f>
        <v>-94.271154394965436</v>
      </c>
      <c r="D16" s="83">
        <f t="shared" ref="D16:L16" si="3">$C$12</f>
        <v>-94.271154394965436</v>
      </c>
      <c r="E16" s="83">
        <f t="shared" si="3"/>
        <v>-94.271154394965436</v>
      </c>
      <c r="F16" s="83">
        <f t="shared" si="3"/>
        <v>-94.271154394965436</v>
      </c>
      <c r="G16" s="83">
        <f t="shared" si="3"/>
        <v>-94.271154394965436</v>
      </c>
      <c r="H16" s="83">
        <f t="shared" si="3"/>
        <v>-94.271154394965436</v>
      </c>
      <c r="I16" s="83">
        <f t="shared" si="3"/>
        <v>-94.271154394965436</v>
      </c>
      <c r="J16" s="83">
        <f t="shared" si="3"/>
        <v>-94.271154394965436</v>
      </c>
      <c r="K16" s="83">
        <f t="shared" si="3"/>
        <v>-94.271154394965436</v>
      </c>
      <c r="L16" s="83">
        <f t="shared" si="3"/>
        <v>-94.271154394965436</v>
      </c>
    </row>
    <row r="17" spans="2:12" x14ac:dyDescent="0.2">
      <c r="B17" s="47" t="s">
        <v>149</v>
      </c>
      <c r="C17" s="85">
        <f>-E8*C11</f>
        <v>-54.449999999999996</v>
      </c>
      <c r="D17" s="85">
        <f>-C19*$C$11</f>
        <v>-50.866096104453106</v>
      </c>
      <c r="E17" s="85">
        <f t="shared" ref="E17:L17" si="4">-D19*$C$11</f>
        <v>-46.959640858306997</v>
      </c>
      <c r="F17" s="85">
        <f t="shared" si="4"/>
        <v>-42.701604640007737</v>
      </c>
      <c r="G17" s="85">
        <f t="shared" si="4"/>
        <v>-38.060345162061552</v>
      </c>
      <c r="H17" s="85">
        <f t="shared" si="4"/>
        <v>-33.0013723311002</v>
      </c>
      <c r="I17" s="85">
        <f t="shared" si="4"/>
        <v>-27.487091945352326</v>
      </c>
      <c r="J17" s="85">
        <f t="shared" si="4"/>
        <v>-21.476526324887146</v>
      </c>
      <c r="K17" s="85">
        <f t="shared" si="4"/>
        <v>-14.925009798580101</v>
      </c>
      <c r="L17" s="85">
        <f t="shared" si="4"/>
        <v>-7.7838567849054208</v>
      </c>
    </row>
    <row r="18" spans="2:12" x14ac:dyDescent="0.2">
      <c r="B18" s="47" t="s">
        <v>150</v>
      </c>
      <c r="C18" s="83">
        <f>C16-C17</f>
        <v>-39.82115439496544</v>
      </c>
      <c r="D18" s="83">
        <f t="shared" ref="D18:L18" si="5">D16-D17</f>
        <v>-43.405058290512329</v>
      </c>
      <c r="E18" s="83">
        <f t="shared" si="5"/>
        <v>-47.311513536658438</v>
      </c>
      <c r="F18" s="83">
        <f t="shared" si="5"/>
        <v>-51.569549754957698</v>
      </c>
      <c r="G18" s="83">
        <f t="shared" si="5"/>
        <v>-56.210809232903884</v>
      </c>
      <c r="H18" s="83">
        <f t="shared" si="5"/>
        <v>-61.269782063865236</v>
      </c>
      <c r="I18" s="83">
        <f t="shared" si="5"/>
        <v>-66.784062449613117</v>
      </c>
      <c r="J18" s="83">
        <f t="shared" si="5"/>
        <v>-72.794628070078289</v>
      </c>
      <c r="K18" s="83">
        <f t="shared" si="5"/>
        <v>-79.346144596385329</v>
      </c>
      <c r="L18" s="83">
        <f t="shared" si="5"/>
        <v>-86.487297610060011</v>
      </c>
    </row>
    <row r="19" spans="2:12" x14ac:dyDescent="0.2">
      <c r="B19" s="47" t="s">
        <v>151</v>
      </c>
      <c r="C19" s="83">
        <f>E8+C18</f>
        <v>565.17884560503455</v>
      </c>
      <c r="D19" s="83">
        <f>C19+D18</f>
        <v>521.77378731452222</v>
      </c>
      <c r="E19" s="83">
        <f t="shared" ref="E19:L19" si="6">D19+E18</f>
        <v>474.4622737778638</v>
      </c>
      <c r="F19" s="83">
        <f t="shared" si="6"/>
        <v>422.89272402290612</v>
      </c>
      <c r="G19" s="83">
        <f t="shared" si="6"/>
        <v>366.68191479000222</v>
      </c>
      <c r="H19" s="83">
        <f t="shared" si="6"/>
        <v>305.41213272613697</v>
      </c>
      <c r="I19" s="83">
        <f t="shared" si="6"/>
        <v>238.62807027652386</v>
      </c>
      <c r="J19" s="83">
        <f t="shared" si="6"/>
        <v>165.83344220644557</v>
      </c>
      <c r="K19" s="83">
        <f t="shared" si="6"/>
        <v>86.487297610060239</v>
      </c>
      <c r="L19" s="83">
        <f t="shared" si="6"/>
        <v>2.2737367544323206E-13</v>
      </c>
    </row>
  </sheetData>
  <mergeCells count="1">
    <mergeCell ref="F3:J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Financial Information</vt:lpstr>
      <vt:lpstr>P&amp;L</vt:lpstr>
      <vt:lpstr>BS</vt:lpstr>
      <vt:lpstr>Fixed Asset Roll Forward</vt:lpstr>
      <vt:lpstr>Financial Liabilities</vt:lpstr>
      <vt:lpstr>Equity Schedule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Marcus Pitter</cp:lastModifiedBy>
  <cp:lastPrinted>2022-01-26T18:40:52Z</cp:lastPrinted>
  <dcterms:created xsi:type="dcterms:W3CDTF">2016-02-10T00:20:36Z</dcterms:created>
  <dcterms:modified xsi:type="dcterms:W3CDTF">2022-01-26T18:41:25Z</dcterms:modified>
</cp:coreProperties>
</file>