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02B7729E-6CB3-4946-876A-0550D489CE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7" i="1"/>
  <c r="H14" i="1"/>
  <c r="J14" i="1"/>
  <c r="J8" i="1"/>
  <c r="J4" i="1"/>
  <c r="J6" i="1"/>
  <c r="J10" i="1"/>
  <c r="H9" i="1"/>
  <c r="H13" i="1"/>
  <c r="H12" i="1"/>
  <c r="C14" i="1"/>
  <c r="C16" i="1"/>
  <c r="C12" i="1"/>
  <c r="C4" i="1"/>
  <c r="C13" i="1"/>
  <c r="C10" i="1"/>
  <c r="C9" i="1"/>
  <c r="C35" i="1"/>
  <c r="C15" i="1"/>
  <c r="C8" i="1"/>
  <c r="C11" i="1"/>
  <c r="C19" i="1" l="1"/>
  <c r="C20" i="1"/>
</calcChain>
</file>

<file path=xl/sharedStrings.xml><?xml version="1.0" encoding="utf-8"?>
<sst xmlns="http://schemas.openxmlformats.org/spreadsheetml/2006/main" count="64" uniqueCount="48">
  <si>
    <t>INCOME STATEMENT</t>
  </si>
  <si>
    <t>31-Mar-16</t>
  </si>
  <si>
    <t>BALANCE SHEET</t>
  </si>
  <si>
    <t>Liabilities</t>
  </si>
  <si>
    <t>Amount (Rs.)</t>
  </si>
  <si>
    <t>Assets</t>
  </si>
  <si>
    <t>Amount(Rs.)</t>
  </si>
  <si>
    <t>REVENUE</t>
  </si>
  <si>
    <t>Capital</t>
  </si>
  <si>
    <t>50 00 000</t>
  </si>
  <si>
    <t>Land</t>
  </si>
  <si>
    <t>Reserves</t>
  </si>
  <si>
    <t>1 00 000</t>
  </si>
  <si>
    <t>Building</t>
  </si>
  <si>
    <t> </t>
  </si>
  <si>
    <t>Computers</t>
  </si>
  <si>
    <t>Expenses</t>
  </si>
  <si>
    <t>Loans</t>
  </si>
  <si>
    <t>Furniture &amp; Fixtures</t>
  </si>
  <si>
    <t>Advertisements</t>
  </si>
  <si>
    <t>Dhoni</t>
  </si>
  <si>
    <t>Printers</t>
  </si>
  <si>
    <t>Library</t>
  </si>
  <si>
    <t>Sachin</t>
  </si>
  <si>
    <t>Telephone</t>
  </si>
  <si>
    <t>Virat</t>
  </si>
  <si>
    <t>4 00 000</t>
  </si>
  <si>
    <t>Cash &amp; Bank</t>
  </si>
  <si>
    <t>Travelling</t>
  </si>
  <si>
    <t>Aswin</t>
  </si>
  <si>
    <t>3 00 000</t>
  </si>
  <si>
    <t>Internet</t>
  </si>
  <si>
    <t>SBI</t>
  </si>
  <si>
    <t>Stationery</t>
  </si>
  <si>
    <t>BOB</t>
  </si>
  <si>
    <t>Salaries paid</t>
  </si>
  <si>
    <t>Grand Total</t>
  </si>
  <si>
    <t>Total</t>
  </si>
  <si>
    <t xml:space="preserve">University </t>
  </si>
  <si>
    <t>Petty</t>
  </si>
  <si>
    <t>AICTE Fee</t>
  </si>
  <si>
    <t>Total Expenses</t>
  </si>
  <si>
    <t>Gross Profit</t>
  </si>
  <si>
    <t>Fixed Assets</t>
  </si>
  <si>
    <t>Printer</t>
  </si>
  <si>
    <t>Current Assets</t>
  </si>
  <si>
    <t>FD</t>
  </si>
  <si>
    <t>Loans(EMI)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</si>
</sst>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b/>
      <sz val="12"/>
      <color theme="0"/>
      <name val="Arial Narrow"/>
      <family val="2"/>
      <charset val="1"/>
    </font>
    <font>
      <sz val="12"/>
      <color theme="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15" fontId="0" fillId="0" borderId="0" xfId="0" applyNumberFormat="1"/>
    <xf numFmtId="0" fontId="6" fillId="0" borderId="4" xfId="0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6" fillId="0" borderId="0" xfId="0" applyFont="1" applyAlignment="1">
      <alignment readingOrder="1"/>
    </xf>
    <xf numFmtId="0" fontId="7" fillId="0" borderId="7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0" xfId="0" applyFont="1" applyAlignment="1">
      <alignment readingOrder="1"/>
    </xf>
    <xf numFmtId="0" fontId="6" fillId="0" borderId="7" xfId="0" applyFont="1" applyBorder="1" applyAlignment="1">
      <alignment readingOrder="1"/>
    </xf>
    <xf numFmtId="0" fontId="7" fillId="0" borderId="8" xfId="0" applyFont="1" applyBorder="1" applyAlignment="1">
      <alignment readingOrder="1"/>
    </xf>
    <xf numFmtId="0" fontId="7" fillId="0" borderId="10" xfId="0" applyFont="1" applyBorder="1" applyAlignment="1">
      <alignment readingOrder="1"/>
    </xf>
    <xf numFmtId="0" fontId="7" fillId="0" borderId="6" xfId="0" applyFont="1" applyBorder="1" applyAlignment="1">
      <alignment horizontal="left" readingOrder="1"/>
    </xf>
    <xf numFmtId="0" fontId="7" fillId="0" borderId="9" xfId="0" applyFont="1" applyBorder="1" applyAlignment="1">
      <alignment horizontal="left" readingOrder="1"/>
    </xf>
    <xf numFmtId="0" fontId="7" fillId="0" borderId="0" xfId="0" applyFont="1" applyAlignment="1">
      <alignment horizontal="left" readingOrder="1"/>
    </xf>
    <xf numFmtId="0" fontId="8" fillId="2" borderId="1" xfId="0" applyFont="1" applyFill="1" applyBorder="1" applyAlignment="1">
      <alignment readingOrder="1"/>
    </xf>
    <xf numFmtId="0" fontId="8" fillId="2" borderId="2" xfId="0" applyFont="1" applyFill="1" applyBorder="1" applyAlignment="1">
      <alignment readingOrder="1"/>
    </xf>
    <xf numFmtId="0" fontId="8" fillId="2" borderId="3" xfId="0" applyFont="1" applyFill="1" applyBorder="1" applyAlignment="1">
      <alignment readingOrder="1"/>
    </xf>
    <xf numFmtId="0" fontId="0" fillId="0" borderId="4" xfId="0" applyBorder="1" applyAlignment="1">
      <alignment horizontal="left" readingOrder="1"/>
    </xf>
    <xf numFmtId="0" fontId="9" fillId="2" borderId="0" xfId="0" applyFont="1" applyFill="1" applyAlignment="1">
      <alignment horizontal="left" readingOrder="1"/>
    </xf>
    <xf numFmtId="0" fontId="8" fillId="2" borderId="0" xfId="0" applyFont="1" applyFill="1" applyAlignment="1">
      <alignment horizontal="left" readingOrder="1"/>
    </xf>
    <xf numFmtId="0" fontId="9" fillId="2" borderId="9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EFA49-3429-4CE5-8C88-EECEE3E0F41D}" name="Table1" displayName="Table1" ref="B2:C35" totalsRowShown="0">
  <autoFilter ref="B2:C35" xr:uid="{F77EFA49-3429-4CE5-8C88-EECEE3E0F41D}"/>
  <tableColumns count="2">
    <tableColumn id="1" xr3:uid="{F18AAA54-6ECA-479A-B8B4-9A004C46C5E0}" name="INCOME STATEMENT"/>
    <tableColumn id="2" xr3:uid="{CBEEB299-6470-48BA-B774-C0CCFC422F4E}" name="31-Mar-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5"/>
  <sheetViews>
    <sheetView tabSelected="1" topLeftCell="B1" workbookViewId="0">
      <selection activeCell="J14" sqref="J14"/>
    </sheetView>
  </sheetViews>
  <sheetFormatPr defaultRowHeight="15"/>
  <cols>
    <col min="2" max="2" width="22.5703125" customWidth="1"/>
    <col min="3" max="3" width="15.28515625" customWidth="1"/>
    <col min="7" max="7" width="16.28515625" customWidth="1"/>
    <col min="8" max="8" width="15.28515625" customWidth="1"/>
    <col min="9" max="9" width="20" customWidth="1"/>
    <col min="10" max="10" width="17.7109375" customWidth="1"/>
  </cols>
  <sheetData>
    <row r="2" spans="2:12">
      <c r="B2" s="1" t="s">
        <v>0</v>
      </c>
      <c r="C2" s="6" t="s">
        <v>1</v>
      </c>
      <c r="H2" s="4" t="s">
        <v>2</v>
      </c>
      <c r="L2" s="22"/>
    </row>
    <row r="3" spans="2:12" ht="15.75">
      <c r="G3" s="19" t="s">
        <v>3</v>
      </c>
      <c r="H3" s="20" t="s">
        <v>4</v>
      </c>
      <c r="I3" s="21" t="s">
        <v>5</v>
      </c>
      <c r="J3" s="24" t="s">
        <v>6</v>
      </c>
    </row>
    <row r="4" spans="2:12" ht="15.75">
      <c r="B4" s="4" t="s">
        <v>7</v>
      </c>
      <c r="C4">
        <f>200000+100000+100000+20000+100000+200000+200000+50000</f>
        <v>970000</v>
      </c>
      <c r="G4" s="7" t="s">
        <v>8</v>
      </c>
      <c r="H4" s="18" t="s">
        <v>9</v>
      </c>
      <c r="I4" s="8" t="s">
        <v>10</v>
      </c>
      <c r="J4" s="18">
        <f>1000000</f>
        <v>1000000</v>
      </c>
    </row>
    <row r="5" spans="2:12" ht="15.75">
      <c r="G5" s="9" t="s">
        <v>11</v>
      </c>
      <c r="H5" s="18" t="s">
        <v>12</v>
      </c>
      <c r="I5" s="10" t="s">
        <v>13</v>
      </c>
      <c r="J5" s="18">
        <f>5000000</f>
        <v>5000000</v>
      </c>
    </row>
    <row r="6" spans="2:12" ht="15.75">
      <c r="G6" s="9" t="s">
        <v>14</v>
      </c>
      <c r="H6" s="11" t="s">
        <v>14</v>
      </c>
      <c r="I6" s="10" t="s">
        <v>15</v>
      </c>
      <c r="J6" s="18">
        <f>400000+19491</f>
        <v>419491</v>
      </c>
      <c r="K6" s="22"/>
    </row>
    <row r="7" spans="2:12" ht="15.75">
      <c r="B7" s="4" t="s">
        <v>16</v>
      </c>
      <c r="G7" s="9" t="s">
        <v>17</v>
      </c>
      <c r="H7" s="11" t="s">
        <v>14</v>
      </c>
      <c r="I7" s="10" t="s">
        <v>18</v>
      </c>
      <c r="J7" s="18">
        <f>300000</f>
        <v>300000</v>
      </c>
    </row>
    <row r="8" spans="2:12" ht="15.75">
      <c r="B8" t="s">
        <v>19</v>
      </c>
      <c r="C8">
        <f>11600+1500+12752</f>
        <v>25852</v>
      </c>
      <c r="G8" s="12" t="s">
        <v>20</v>
      </c>
      <c r="H8" s="11" t="s">
        <v>12</v>
      </c>
      <c r="I8" s="10" t="s">
        <v>21</v>
      </c>
      <c r="J8" s="18">
        <f>4999</f>
        <v>4999</v>
      </c>
    </row>
    <row r="9" spans="2:12" ht="15.75">
      <c r="B9" t="s">
        <v>22</v>
      </c>
      <c r="C9">
        <f>10000+3620+6730+18300</f>
        <v>38650</v>
      </c>
      <c r="G9" s="12" t="s">
        <v>23</v>
      </c>
      <c r="H9" s="16">
        <f>400000+200000</f>
        <v>600000</v>
      </c>
      <c r="I9" s="13" t="s">
        <v>14</v>
      </c>
      <c r="J9" s="12" t="s">
        <v>14</v>
      </c>
    </row>
    <row r="10" spans="2:12" ht="15.75">
      <c r="B10" t="s">
        <v>24</v>
      </c>
      <c r="C10">
        <f>1197+1550+3100+5100+1295</f>
        <v>12242</v>
      </c>
      <c r="G10" s="12" t="s">
        <v>25</v>
      </c>
      <c r="H10" s="11" t="s">
        <v>26</v>
      </c>
      <c r="I10" s="10" t="s">
        <v>27</v>
      </c>
      <c r="J10" s="18">
        <f>300000+200000</f>
        <v>500000</v>
      </c>
    </row>
    <row r="11" spans="2:12" ht="15.75">
      <c r="B11" t="s">
        <v>28</v>
      </c>
      <c r="C11">
        <f>1150+1867+100</f>
        <v>3117</v>
      </c>
      <c r="G11" s="12" t="s">
        <v>29</v>
      </c>
      <c r="H11" s="11" t="s">
        <v>30</v>
      </c>
      <c r="I11" s="10" t="s">
        <v>14</v>
      </c>
      <c r="J11" s="12" t="s">
        <v>14</v>
      </c>
    </row>
    <row r="12" spans="2:12" ht="15.75">
      <c r="B12" t="s">
        <v>31</v>
      </c>
      <c r="C12">
        <f>4199+1650+4300+1650</f>
        <v>11799</v>
      </c>
      <c r="G12" s="12" t="s">
        <v>32</v>
      </c>
      <c r="H12" s="16">
        <f>500000+20000+20000</f>
        <v>540000</v>
      </c>
      <c r="I12" s="10" t="s">
        <v>14</v>
      </c>
      <c r="J12" s="12" t="s">
        <v>14</v>
      </c>
    </row>
    <row r="13" spans="2:12" ht="15.75">
      <c r="B13" t="s">
        <v>33</v>
      </c>
      <c r="C13">
        <f>2180+450+28000+2375+5100</f>
        <v>38105</v>
      </c>
      <c r="G13" s="14" t="s">
        <v>34</v>
      </c>
      <c r="H13" s="17">
        <f>200000+30000+30000</f>
        <v>260000</v>
      </c>
      <c r="I13" s="15" t="s">
        <v>14</v>
      </c>
      <c r="J13" s="18" t="s">
        <v>14</v>
      </c>
    </row>
    <row r="14" spans="2:12" ht="15.75">
      <c r="B14" t="s">
        <v>35</v>
      </c>
      <c r="C14">
        <f>25000+25000+25000+30000+30000+30000+60000+30000+55000+25000</f>
        <v>335000</v>
      </c>
      <c r="G14" s="19" t="s">
        <v>36</v>
      </c>
      <c r="H14" s="25">
        <f>SUM(H4:H13)</f>
        <v>1400000</v>
      </c>
      <c r="I14" s="21" t="s">
        <v>37</v>
      </c>
      <c r="J14" s="23">
        <f>SUM(J4:J10)</f>
        <v>7224490</v>
      </c>
    </row>
    <row r="15" spans="2:12">
      <c r="B15" t="s">
        <v>38</v>
      </c>
      <c r="C15">
        <f>75000+2400</f>
        <v>77400</v>
      </c>
    </row>
    <row r="16" spans="2:12">
      <c r="B16" t="s">
        <v>39</v>
      </c>
      <c r="C16">
        <f>2320+3382+3492+1500</f>
        <v>10694</v>
      </c>
    </row>
    <row r="17" spans="2:3">
      <c r="B17" t="s">
        <v>40</v>
      </c>
      <c r="C17">
        <v>140141</v>
      </c>
    </row>
    <row r="19" spans="2:3">
      <c r="B19" s="4" t="s">
        <v>41</v>
      </c>
      <c r="C19">
        <f>SUM(C8:C17)</f>
        <v>693000</v>
      </c>
    </row>
    <row r="20" spans="2:3">
      <c r="B20" s="4" t="s">
        <v>42</v>
      </c>
      <c r="C20">
        <f>C4-C19</f>
        <v>277000</v>
      </c>
    </row>
    <row r="24" spans="2:3">
      <c r="B24" s="3" t="s">
        <v>2</v>
      </c>
    </row>
    <row r="25" spans="2:3">
      <c r="B25" s="2"/>
    </row>
    <row r="26" spans="2:3">
      <c r="B26" s="5" t="s">
        <v>5</v>
      </c>
    </row>
    <row r="27" spans="2:3">
      <c r="B27" t="s">
        <v>43</v>
      </c>
    </row>
    <row r="28" spans="2:3">
      <c r="B28" t="s">
        <v>44</v>
      </c>
      <c r="C28">
        <v>4999</v>
      </c>
    </row>
    <row r="29" spans="2:3">
      <c r="B29" t="s">
        <v>15</v>
      </c>
      <c r="C29">
        <v>19491</v>
      </c>
    </row>
    <row r="30" spans="2:3">
      <c r="B30" t="s">
        <v>45</v>
      </c>
      <c r="C30">
        <v>200000</v>
      </c>
    </row>
    <row r="32" spans="2:3">
      <c r="B32" s="5" t="s">
        <v>3</v>
      </c>
    </row>
    <row r="33" spans="2:3">
      <c r="B33" t="s">
        <v>17</v>
      </c>
      <c r="C33">
        <v>200000</v>
      </c>
    </row>
    <row r="34" spans="2:3">
      <c r="B34" t="s">
        <v>46</v>
      </c>
      <c r="C34">
        <v>100000</v>
      </c>
    </row>
    <row r="35" spans="2:3">
      <c r="B35" t="s">
        <v>47</v>
      </c>
      <c r="C35">
        <f>30000+20000+50000</f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2024-01-03T17:15:32Z</dcterms:created>
  <dcterms:modified xsi:type="dcterms:W3CDTF">2024-01-03T19:08:46Z</dcterms:modified>
  <cp:category/>
  <cp:contentStatus/>
</cp:coreProperties>
</file>