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eliqAPP\data\"/>
    </mc:Choice>
  </mc:AlternateContent>
  <xr:revisionPtr revIDLastSave="0" documentId="13_ncr:1_{3C35ACDF-F249-4269-A392-C51F6B5AEC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програма" sheetId="71" r:id="rId1"/>
    <sheet name="01.01.2024г." sheetId="69" r:id="rId2"/>
    <sheet name="01.02.2024г." sheetId="70" r:id="rId3"/>
  </sheets>
  <definedNames>
    <definedName name="_xlnm.Print_Area" localSheetId="1">'01.01.2024г.'!$B$1:$R$94</definedName>
    <definedName name="_xlnm.Print_Area" localSheetId="2">'01.02.2024г.'!$B$1:$R$89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71" l="1"/>
  <c r="O20" i="71" s="1"/>
  <c r="R20" i="71" s="1"/>
  <c r="Q38" i="71"/>
  <c r="M38" i="71"/>
  <c r="O38" i="71" s="1"/>
  <c r="R38" i="71" s="1"/>
  <c r="Q37" i="71"/>
  <c r="M37" i="71"/>
  <c r="O37" i="71" s="1"/>
  <c r="Q36" i="71"/>
  <c r="M36" i="71"/>
  <c r="M35" i="71"/>
  <c r="O35" i="71" s="1"/>
  <c r="R35" i="71" s="1"/>
  <c r="M34" i="71"/>
  <c r="O34" i="71" s="1"/>
  <c r="R34" i="71" s="1"/>
  <c r="Q33" i="71"/>
  <c r="M33" i="71"/>
  <c r="O33" i="71" s="1"/>
  <c r="R33" i="71" s="1"/>
  <c r="Q32" i="71"/>
  <c r="M32" i="71"/>
  <c r="O32" i="71" s="1"/>
  <c r="M31" i="71"/>
  <c r="O31" i="71" s="1"/>
  <c r="R31" i="71" s="1"/>
  <c r="Q30" i="71"/>
  <c r="M30" i="71"/>
  <c r="O30" i="71" s="1"/>
  <c r="M29" i="71"/>
  <c r="O29" i="71" s="1"/>
  <c r="Q28" i="71"/>
  <c r="M28" i="71"/>
  <c r="O28" i="71" s="1"/>
  <c r="R28" i="71" s="1"/>
  <c r="Q27" i="71"/>
  <c r="M27" i="71"/>
  <c r="O27" i="71"/>
  <c r="Q26" i="71"/>
  <c r="M26" i="71"/>
  <c r="O26" i="71" s="1"/>
  <c r="R26" i="71" s="1"/>
  <c r="Q25" i="71"/>
  <c r="M25" i="71"/>
  <c r="O25" i="71" s="1"/>
  <c r="R25" i="71" s="1"/>
  <c r="Q24" i="71"/>
  <c r="M24" i="71"/>
  <c r="O24" i="71" s="1"/>
  <c r="R24" i="71" s="1"/>
  <c r="Q23" i="71"/>
  <c r="M23" i="71"/>
  <c r="O23" i="71" s="1"/>
  <c r="Q22" i="71"/>
  <c r="M22" i="71"/>
  <c r="O22" i="71" s="1"/>
  <c r="R22" i="71" s="1"/>
  <c r="M21" i="71"/>
  <c r="O21" i="71"/>
  <c r="M19" i="71"/>
  <c r="O19" i="71"/>
  <c r="R19" i="71"/>
  <c r="M18" i="71"/>
  <c r="M17" i="71"/>
  <c r="O17" i="71"/>
  <c r="R17" i="71"/>
  <c r="M16" i="71"/>
  <c r="O16" i="71" s="1"/>
  <c r="R16" i="71" s="1"/>
  <c r="M15" i="71"/>
  <c r="O15" i="71"/>
  <c r="R15" i="71" s="1"/>
  <c r="M14" i="71"/>
  <c r="O14" i="71"/>
  <c r="R14" i="71"/>
  <c r="M13" i="71"/>
  <c r="O13" i="71"/>
  <c r="R13" i="71"/>
  <c r="M12" i="71"/>
  <c r="O12" i="71" s="1"/>
  <c r="R12" i="71" s="1"/>
  <c r="M11" i="71"/>
  <c r="O11" i="71"/>
  <c r="R11" i="71" s="1"/>
  <c r="M10" i="71"/>
  <c r="O10" i="71"/>
  <c r="R10" i="71" s="1"/>
  <c r="M9" i="71"/>
  <c r="R36" i="71"/>
  <c r="R18" i="71"/>
  <c r="R9" i="71"/>
  <c r="M10" i="70"/>
  <c r="O10" i="70" s="1"/>
  <c r="R77" i="70"/>
  <c r="P65" i="70"/>
  <c r="N65" i="70"/>
  <c r="Q64" i="70"/>
  <c r="M64" i="70"/>
  <c r="O64" i="70"/>
  <c r="R64" i="70" s="1"/>
  <c r="Q63" i="70"/>
  <c r="M63" i="70"/>
  <c r="O63" i="70"/>
  <c r="R63" i="70" s="1"/>
  <c r="R65" i="70" s="1"/>
  <c r="P61" i="70"/>
  <c r="O61" i="70"/>
  <c r="N61" i="70"/>
  <c r="E72" i="70" s="1"/>
  <c r="R60" i="70"/>
  <c r="Q60" i="70"/>
  <c r="Q61" i="70"/>
  <c r="M60" i="70"/>
  <c r="Q58" i="70"/>
  <c r="P58" i="70"/>
  <c r="N58" i="70"/>
  <c r="M57" i="70"/>
  <c r="O57" i="70"/>
  <c r="R57" i="70" s="1"/>
  <c r="M56" i="70"/>
  <c r="O56" i="70"/>
  <c r="O58" i="70" s="1"/>
  <c r="P50" i="70"/>
  <c r="N50" i="70"/>
  <c r="Q49" i="70"/>
  <c r="M49" i="70"/>
  <c r="O49" i="70"/>
  <c r="Q48" i="70"/>
  <c r="M48" i="70"/>
  <c r="O48" i="70"/>
  <c r="M47" i="70"/>
  <c r="O47" i="70" s="1"/>
  <c r="Q46" i="70"/>
  <c r="O46" i="70"/>
  <c r="R46" i="70"/>
  <c r="M46" i="70"/>
  <c r="Q44" i="70"/>
  <c r="P44" i="70"/>
  <c r="N44" i="70"/>
  <c r="R44" i="70" s="1"/>
  <c r="M43" i="70"/>
  <c r="O43" i="70"/>
  <c r="N37" i="70"/>
  <c r="Q72" i="70"/>
  <c r="Q35" i="70"/>
  <c r="M35" i="70"/>
  <c r="O35" i="70" s="1"/>
  <c r="R35" i="70" s="1"/>
  <c r="Q34" i="70"/>
  <c r="M34" i="70"/>
  <c r="O34" i="70"/>
  <c r="R34" i="70" s="1"/>
  <c r="Q33" i="70"/>
  <c r="R33" i="70" s="1"/>
  <c r="M33" i="70"/>
  <c r="O33" i="70"/>
  <c r="Q32" i="70"/>
  <c r="M32" i="70"/>
  <c r="O32" i="70" s="1"/>
  <c r="R32" i="70" s="1"/>
  <c r="Q31" i="70"/>
  <c r="M31" i="70"/>
  <c r="O31" i="70" s="1"/>
  <c r="R31" i="70" s="1"/>
  <c r="Q30" i="70"/>
  <c r="M30" i="70"/>
  <c r="O30" i="70" s="1"/>
  <c r="R30" i="70" s="1"/>
  <c r="Q29" i="70"/>
  <c r="M29" i="70"/>
  <c r="O29" i="70" s="1"/>
  <c r="Q26" i="70"/>
  <c r="P26" i="70"/>
  <c r="N26" i="70"/>
  <c r="O25" i="70"/>
  <c r="R25" i="70"/>
  <c r="M24" i="70"/>
  <c r="O24" i="70" s="1"/>
  <c r="Q21" i="70"/>
  <c r="E80" i="70" s="1"/>
  <c r="Q81" i="70" s="1"/>
  <c r="N21" i="70"/>
  <c r="E78" i="70" s="1"/>
  <c r="M20" i="70"/>
  <c r="O20" i="70"/>
  <c r="R20" i="70" s="1"/>
  <c r="M19" i="70"/>
  <c r="O19" i="70"/>
  <c r="R19" i="70"/>
  <c r="R18" i="70"/>
  <c r="M18" i="70"/>
  <c r="M17" i="70"/>
  <c r="O17" i="70"/>
  <c r="R17" i="70" s="1"/>
  <c r="M16" i="70"/>
  <c r="O16" i="70"/>
  <c r="R16" i="70"/>
  <c r="M15" i="70"/>
  <c r="O15" i="70"/>
  <c r="R15" i="70"/>
  <c r="M14" i="70"/>
  <c r="O14" i="70" s="1"/>
  <c r="R14" i="70" s="1"/>
  <c r="M13" i="70"/>
  <c r="O13" i="70"/>
  <c r="R13" i="70" s="1"/>
  <c r="M12" i="70"/>
  <c r="O12" i="70"/>
  <c r="R12" i="70"/>
  <c r="M11" i="70"/>
  <c r="O11" i="70"/>
  <c r="R11" i="70"/>
  <c r="M9" i="70"/>
  <c r="N65" i="69"/>
  <c r="P65" i="69"/>
  <c r="Q65" i="69"/>
  <c r="M33" i="69"/>
  <c r="Q63" i="69"/>
  <c r="M63" i="69"/>
  <c r="O63" i="69" s="1"/>
  <c r="Q49" i="69"/>
  <c r="Q48" i="69"/>
  <c r="Q50" i="69" s="1"/>
  <c r="Q46" i="69"/>
  <c r="Q29" i="69"/>
  <c r="Q30" i="69"/>
  <c r="Q31" i="69"/>
  <c r="Q33" i="69"/>
  <c r="Q34" i="69"/>
  <c r="Q35" i="69"/>
  <c r="Q28" i="69"/>
  <c r="Q37" i="69" s="1"/>
  <c r="Q74" i="69" s="1"/>
  <c r="Q64" i="69"/>
  <c r="Q60" i="69"/>
  <c r="R60" i="69" s="1"/>
  <c r="R89" i="69"/>
  <c r="R77" i="69"/>
  <c r="M64" i="69"/>
  <c r="O64" i="69"/>
  <c r="R64" i="69" s="1"/>
  <c r="P61" i="69"/>
  <c r="N61" i="69"/>
  <c r="M60" i="69"/>
  <c r="Q58" i="69"/>
  <c r="P58" i="69"/>
  <c r="N58" i="69"/>
  <c r="M57" i="69"/>
  <c r="O57" i="69"/>
  <c r="R57" i="69"/>
  <c r="M56" i="69"/>
  <c r="O56" i="69"/>
  <c r="R56" i="69" s="1"/>
  <c r="P50" i="69"/>
  <c r="N50" i="69"/>
  <c r="Q72" i="69" s="1"/>
  <c r="M49" i="69"/>
  <c r="O49" i="69" s="1"/>
  <c r="R49" i="69" s="1"/>
  <c r="M48" i="69"/>
  <c r="O48" i="69" s="1"/>
  <c r="R48" i="69" s="1"/>
  <c r="M47" i="69"/>
  <c r="O47" i="69"/>
  <c r="R47" i="69"/>
  <c r="M46" i="69"/>
  <c r="O46" i="69"/>
  <c r="Q44" i="69"/>
  <c r="P44" i="69"/>
  <c r="N44" i="69"/>
  <c r="M43" i="69"/>
  <c r="O43" i="69"/>
  <c r="R43" i="69"/>
  <c r="N37" i="69"/>
  <c r="M35" i="69"/>
  <c r="O35" i="69"/>
  <c r="R35" i="69"/>
  <c r="M34" i="69"/>
  <c r="O34" i="69"/>
  <c r="R34" i="69"/>
  <c r="O33" i="69"/>
  <c r="R33" i="69" s="1"/>
  <c r="M32" i="69"/>
  <c r="O32" i="69" s="1"/>
  <c r="R32" i="69" s="1"/>
  <c r="M31" i="69"/>
  <c r="O31" i="69" s="1"/>
  <c r="R31" i="69" s="1"/>
  <c r="M30" i="69"/>
  <c r="O30" i="69"/>
  <c r="R30" i="69" s="1"/>
  <c r="M29" i="69"/>
  <c r="O29" i="69"/>
  <c r="M28" i="69"/>
  <c r="O28" i="69" s="1"/>
  <c r="Q25" i="69"/>
  <c r="E74" i="69" s="1"/>
  <c r="Q80" i="69" s="1"/>
  <c r="P25" i="69"/>
  <c r="N25" i="69"/>
  <c r="O24" i="69"/>
  <c r="R24" i="69"/>
  <c r="M23" i="69"/>
  <c r="O23" i="69" s="1"/>
  <c r="Q20" i="69"/>
  <c r="E80" i="69"/>
  <c r="Q81" i="69"/>
  <c r="N20" i="69"/>
  <c r="M19" i="69"/>
  <c r="O19" i="69"/>
  <c r="R19" i="69"/>
  <c r="M18" i="69"/>
  <c r="O18" i="69"/>
  <c r="R18" i="69" s="1"/>
  <c r="R17" i="69"/>
  <c r="M17" i="69"/>
  <c r="M16" i="69"/>
  <c r="O16" i="69"/>
  <c r="R16" i="69"/>
  <c r="M15" i="69"/>
  <c r="O15" i="69" s="1"/>
  <c r="R15" i="69" s="1"/>
  <c r="M14" i="69"/>
  <c r="O14" i="69"/>
  <c r="R14" i="69" s="1"/>
  <c r="M13" i="69"/>
  <c r="O13" i="69"/>
  <c r="R13" i="69"/>
  <c r="M12" i="69"/>
  <c r="O12" i="69"/>
  <c r="R12" i="69"/>
  <c r="M11" i="69"/>
  <c r="O11" i="69" s="1"/>
  <c r="R11" i="69" s="1"/>
  <c r="M10" i="69"/>
  <c r="O10" i="69"/>
  <c r="R10" i="69" s="1"/>
  <c r="M9" i="69"/>
  <c r="O9" i="69"/>
  <c r="R9" i="69" s="1"/>
  <c r="O61" i="69"/>
  <c r="R61" i="69" s="1"/>
  <c r="E78" i="69"/>
  <c r="Q61" i="69"/>
  <c r="E72" i="69"/>
  <c r="R46" i="69"/>
  <c r="O44" i="69"/>
  <c r="R44" i="69" s="1"/>
  <c r="R29" i="69"/>
  <c r="O58" i="69"/>
  <c r="R58" i="69"/>
  <c r="R9" i="70"/>
  <c r="Q37" i="70"/>
  <c r="Q50" i="70"/>
  <c r="R49" i="70"/>
  <c r="Q65" i="70"/>
  <c r="Q74" i="70" s="1"/>
  <c r="R48" i="70"/>
  <c r="O44" i="70"/>
  <c r="R43" i="70"/>
  <c r="R56" i="70"/>
  <c r="R61" i="70"/>
  <c r="E74" i="70"/>
  <c r="Q80" i="70" s="1"/>
  <c r="R27" i="71"/>
  <c r="R32" i="71" l="1"/>
  <c r="O26" i="70"/>
  <c r="R24" i="70"/>
  <c r="R29" i="71"/>
  <c r="R30" i="71"/>
  <c r="O25" i="69"/>
  <c r="R23" i="69"/>
  <c r="O50" i="69"/>
  <c r="R63" i="69"/>
  <c r="R65" i="69" s="1"/>
  <c r="O65" i="69"/>
  <c r="Q78" i="70"/>
  <c r="R10" i="70"/>
  <c r="O21" i="70"/>
  <c r="O37" i="69"/>
  <c r="R28" i="69"/>
  <c r="R29" i="70"/>
  <c r="O37" i="70"/>
  <c r="O50" i="70"/>
  <c r="R50" i="70" s="1"/>
  <c r="R47" i="70"/>
  <c r="R58" i="70"/>
  <c r="R23" i="71"/>
  <c r="Q78" i="69"/>
  <c r="R50" i="69"/>
  <c r="O65" i="70"/>
  <c r="O20" i="69"/>
  <c r="R21" i="71"/>
  <c r="R37" i="71"/>
  <c r="R37" i="69" l="1"/>
  <c r="Q73" i="69"/>
  <c r="Q75" i="69" s="1"/>
  <c r="E79" i="70"/>
  <c r="E81" i="70" s="1"/>
  <c r="R21" i="70"/>
  <c r="E73" i="69"/>
  <c r="R25" i="69"/>
  <c r="R20" i="69"/>
  <c r="E79" i="69"/>
  <c r="E81" i="69" s="1"/>
  <c r="Q73" i="70"/>
  <c r="Q75" i="70" s="1"/>
  <c r="R37" i="70"/>
  <c r="E73" i="70"/>
  <c r="R26" i="70"/>
  <c r="Q79" i="70" l="1"/>
  <c r="Q83" i="70" s="1"/>
  <c r="E75" i="70"/>
  <c r="Q79" i="69"/>
  <c r="Q83" i="69" s="1"/>
  <c r="E75" i="69"/>
</calcChain>
</file>

<file path=xl/sharedStrings.xml><?xml version="1.0" encoding="utf-8"?>
<sst xmlns="http://schemas.openxmlformats.org/spreadsheetml/2006/main" count="1089" uniqueCount="235">
  <si>
    <t>ПКС</t>
  </si>
  <si>
    <t>ПВ</t>
  </si>
  <si>
    <t>Съгласувано с Община Свищов</t>
  </si>
  <si>
    <t>/Грета Атанасова/</t>
  </si>
  <si>
    <t xml:space="preserve">ДГ ” Калина Малина ” </t>
  </si>
  <si>
    <t xml:space="preserve">Поименно  щатно  разписание </t>
  </si>
  <si>
    <t>Кмет…………………………</t>
  </si>
  <si>
    <t>/Генчо Генчев/</t>
  </si>
  <si>
    <t>№</t>
  </si>
  <si>
    <t>Име и фамилия</t>
  </si>
  <si>
    <t>длъжност</t>
  </si>
  <si>
    <t>Образо</t>
  </si>
  <si>
    <t xml:space="preserve">код по </t>
  </si>
  <si>
    <t>трудов стаж</t>
  </si>
  <si>
    <t>ОРЗ</t>
  </si>
  <si>
    <t xml:space="preserve">доп. </t>
  </si>
  <si>
    <t xml:space="preserve"> ПКС</t>
  </si>
  <si>
    <t>Б Р З</t>
  </si>
  <si>
    <t>вание/ПКС</t>
  </si>
  <si>
    <t>проф. опит</t>
  </si>
  <si>
    <t>работа</t>
  </si>
  <si>
    <t>Старши у-л</t>
  </si>
  <si>
    <t xml:space="preserve">/       </t>
  </si>
  <si>
    <t>В/Vпкс</t>
  </si>
  <si>
    <t>Х</t>
  </si>
  <si>
    <t>В/IVпкс</t>
  </si>
  <si>
    <t>Учител</t>
  </si>
  <si>
    <t>В</t>
  </si>
  <si>
    <t>-</t>
  </si>
  <si>
    <t xml:space="preserve">СУМА </t>
  </si>
  <si>
    <t>Н П П родени до 1960 год.</t>
  </si>
  <si>
    <t>безпл.хр.</t>
  </si>
  <si>
    <t>Готвач</t>
  </si>
  <si>
    <t>Ср.</t>
  </si>
  <si>
    <t>/</t>
  </si>
  <si>
    <t>СУМА</t>
  </si>
  <si>
    <t>Н П П родени след 1960 год.</t>
  </si>
  <si>
    <t>ЗАС</t>
  </si>
  <si>
    <t>Пом.в-л</t>
  </si>
  <si>
    <t>Огняр</t>
  </si>
  <si>
    <t>1/2 Пом.в-л</t>
  </si>
  <si>
    <t>РЕКАПИТУЛАЦИЯ</t>
  </si>
  <si>
    <t xml:space="preserve">Н П П до 1960год.: </t>
  </si>
  <si>
    <t>% за прослужено време</t>
  </si>
  <si>
    <t>безпл. храна</t>
  </si>
  <si>
    <t>БРЗ</t>
  </si>
  <si>
    <t xml:space="preserve">П П след 1960г.: </t>
  </si>
  <si>
    <t xml:space="preserve">Н П П след 1960год.: </t>
  </si>
  <si>
    <t>ОБЩО   :</t>
  </si>
  <si>
    <t>ЗАС:…………...</t>
  </si>
  <si>
    <t xml:space="preserve">  Ст.експерт ФБ.:……………</t>
  </si>
  <si>
    <t>Гл.сч.:……………</t>
  </si>
  <si>
    <t>год.</t>
  </si>
  <si>
    <t>мес.</t>
  </si>
  <si>
    <t>ден</t>
  </si>
  <si>
    <t>проф.опит</t>
  </si>
  <si>
    <t>Ани Рум. Димитрова</t>
  </si>
  <si>
    <t>Валентина Митк.Флорева</t>
  </si>
  <si>
    <t>Гинка Тод. Николаева</t>
  </si>
  <si>
    <t>Мария Ант. Илиева</t>
  </si>
  <si>
    <t>Соня Георг. Иванова</t>
  </si>
  <si>
    <t>Гергана Тод. Янкова</t>
  </si>
  <si>
    <t>Анелия  Вас.Пантелеева</t>
  </si>
  <si>
    <t>Станка  Ив. Чешмеджиева</t>
  </si>
  <si>
    <t>Валентина Кол.Борисова</t>
  </si>
  <si>
    <t>Величка Пет. Митанова</t>
  </si>
  <si>
    <t>Йорданка Анг.Борисова</t>
  </si>
  <si>
    <t>Теменужка Ник.Станчева</t>
  </si>
  <si>
    <t>Нурие Мехм. Мехмедова</t>
  </si>
  <si>
    <t>Данка Пет. Любенова</t>
  </si>
  <si>
    <t>Таня Янк. Неделчева</t>
  </si>
  <si>
    <t>НПП-л</t>
  </si>
  <si>
    <t>ПП-л</t>
  </si>
  <si>
    <t>/Анелия Пантелеева/</t>
  </si>
  <si>
    <t>1а</t>
  </si>
  <si>
    <t>Илияна Анг.Никофорова</t>
  </si>
  <si>
    <t>Име,прзиме и фамилия</t>
  </si>
  <si>
    <t xml:space="preserve">   /Даниел Тодоров/</t>
  </si>
  <si>
    <t xml:space="preserve">Даниела Плам. Великова </t>
  </si>
  <si>
    <t>учител</t>
  </si>
  <si>
    <t>Милена Ник.Стоянова</t>
  </si>
  <si>
    <t>Моника Евг. Петкова</t>
  </si>
  <si>
    <t>Маргарита Ив.Славева</t>
  </si>
  <si>
    <t>П П родени след 60 год.</t>
  </si>
  <si>
    <t>Шинаси Ибр. Исмаилов</t>
  </si>
  <si>
    <t>Здравка Метод. Атанасова</t>
  </si>
  <si>
    <t>вание / ПКС</t>
  </si>
  <si>
    <t>П П - л родени след 1960 год.</t>
  </si>
  <si>
    <t xml:space="preserve">Проект BG05M2OP001-3.018-0001 „ Подкрепа за приобщаващо образование“ </t>
  </si>
  <si>
    <t>Илияна Милчева Илиева</t>
  </si>
  <si>
    <t>Забележка: Лицето на длъжност тех. и фин. изпълнение е назначен на основание чл.111 от КТ, с часова ставка 10.00 лв.</t>
  </si>
  <si>
    <t>Диана Орл. Господинова</t>
  </si>
  <si>
    <t>ВрИД Директор</t>
  </si>
  <si>
    <t>ВрИД Директор…………………....</t>
  </si>
  <si>
    <t>Цветомира Венц. Кирова</t>
  </si>
  <si>
    <t>/Ани Димитрова/</t>
  </si>
  <si>
    <t>9а</t>
  </si>
  <si>
    <t>проф. опит/ лв.</t>
  </si>
  <si>
    <t>техническо и фин. Изпъл.</t>
  </si>
  <si>
    <t>проф. опит/ %</t>
  </si>
  <si>
    <t>гр.Свищов</t>
  </si>
  <si>
    <t>Илияна Георг. Иванова</t>
  </si>
  <si>
    <t>НКПД</t>
  </si>
  <si>
    <t>Марийка Дим. Колева</t>
  </si>
  <si>
    <t>В/III пкс</t>
  </si>
  <si>
    <t>Сашка Анг. Димитрова</t>
  </si>
  <si>
    <t>3а</t>
  </si>
  <si>
    <t>Лора Венелинова Кирилова</t>
  </si>
  <si>
    <t>Диана Орл.Господинова</t>
  </si>
  <si>
    <t>9б</t>
  </si>
  <si>
    <t>Моника Бончева Русева</t>
  </si>
  <si>
    <t>Име, прзиме и фамилия</t>
  </si>
  <si>
    <t>на длъжностите и заплатите към 01.01.2024г.</t>
  </si>
  <si>
    <t>В/II пкс</t>
  </si>
  <si>
    <t>целодневна група в  с.Вардим    към 01.01.2024г.</t>
  </si>
  <si>
    <t xml:space="preserve"> целодневна група в с.Б. Сливовокъм към 01.01.2024г.</t>
  </si>
  <si>
    <t>09</t>
  </si>
  <si>
    <t>01</t>
  </si>
  <si>
    <t>Ася Георгиева Ванева</t>
  </si>
  <si>
    <t>24</t>
  </si>
  <si>
    <t>02</t>
  </si>
  <si>
    <t>27</t>
  </si>
  <si>
    <t>11</t>
  </si>
  <si>
    <t>8</t>
  </si>
  <si>
    <t>4</t>
  </si>
  <si>
    <t>7</t>
  </si>
  <si>
    <t>9</t>
  </si>
  <si>
    <t>41</t>
  </si>
  <si>
    <t>0</t>
  </si>
  <si>
    <t>35</t>
  </si>
  <si>
    <t>3</t>
  </si>
  <si>
    <t>40</t>
  </si>
  <si>
    <t>42</t>
  </si>
  <si>
    <t>10</t>
  </si>
  <si>
    <t>2</t>
  </si>
  <si>
    <t>6</t>
  </si>
  <si>
    <t>39</t>
  </si>
  <si>
    <t>на длъжностите и заплатите към 01.02.2024г.</t>
  </si>
  <si>
    <t>целодневна група в  с.Вардим    към 01.02.2024г.</t>
  </si>
  <si>
    <t xml:space="preserve"> целодневна група в с.Б. Сливовокъм към 01.02.2024г.</t>
  </si>
  <si>
    <t>ЕГН</t>
  </si>
  <si>
    <t>Адрес на местожителство</t>
  </si>
  <si>
    <t>Трудов договор №</t>
  </si>
  <si>
    <t>Образование</t>
  </si>
  <si>
    <t>педагогически стаж</t>
  </si>
  <si>
    <t>Специалност</t>
  </si>
  <si>
    <t>общ.Свищов, гр.Свищов, ул.”С. Ников” № 5, бл.7, вх.Г, ап.10</t>
  </si>
  <si>
    <t>Висше</t>
  </si>
  <si>
    <t>Средно</t>
  </si>
  <si>
    <t>Полувисше</t>
  </si>
  <si>
    <t>общ.Свищов, гр.Свищов, ул.”Черни връх” № 72, вх.В, ет.4, ап.11</t>
  </si>
  <si>
    <t>№ 12 /14.12.2020г</t>
  </si>
  <si>
    <t>Огняр на стабилни и водогрейни котли с високо налягане</t>
  </si>
  <si>
    <t>Публична администрация</t>
  </si>
  <si>
    <t>Мария Антонова  Илиева</t>
  </si>
  <si>
    <t>общ.Свищов, гр.Свищов, ул.”С. Ников” № 3, бл.6, вх.Г,ет.2, ап.4</t>
  </si>
  <si>
    <t>№ 3 /28.06.2018г.</t>
  </si>
  <si>
    <t xml:space="preserve">Удостоверение за професионално обучение №3570-2658/21.06.17г. </t>
  </si>
  <si>
    <t>общ.Свищов, гр.Свищов, ул.”Йоан Екзарх” № 2</t>
  </si>
  <si>
    <t>№ 9 /10.04.1989г.</t>
  </si>
  <si>
    <t xml:space="preserve">Удостоверение за професионално обучение №3584-2672/21.06.17г. </t>
  </si>
  <si>
    <t>общ.Свищов, с. Вардим, ул.”Двадесет и осма” №11</t>
  </si>
  <si>
    <t>№ 16 /01.01.1990г.</t>
  </si>
  <si>
    <t xml:space="preserve">Средно </t>
  </si>
  <si>
    <t>общ.Свищов, гр.Свищов, ул.”Люлин” № 17</t>
  </si>
  <si>
    <t>№ 11 /06.11.1991г.</t>
  </si>
  <si>
    <t>№ 4 /31.05.2004г.</t>
  </si>
  <si>
    <t xml:space="preserve">Удостоверение за професионално обучение №3581-2669/21.06.17г. </t>
  </si>
  <si>
    <t>общ.Свищов, гр.Свищов, ул.”Черни връх” № 55, вх.А, ет.2, ап.4</t>
  </si>
  <si>
    <t>№ 26 /27.09.2007г.</t>
  </si>
  <si>
    <t xml:space="preserve">Удостоверение за професионално обучение №3582-2670/21.06.17г. </t>
  </si>
  <si>
    <r>
      <t xml:space="preserve">"Обществено хранене" с квалификация - </t>
    </r>
    <r>
      <rPr>
        <b/>
        <sz val="12"/>
        <rFont val="Times New Roman"/>
        <family val="1"/>
        <charset val="204"/>
      </rPr>
      <t>говач</t>
    </r>
  </si>
  <si>
    <t>Висше - бакалавър</t>
  </si>
  <si>
    <t>общ.Свищов, с. Вардим, ул.”Десета" №11</t>
  </si>
  <si>
    <t>общ.Свищов, с. Вардим, ул.”Десета" №12</t>
  </si>
  <si>
    <t>№ 1 /03.09.1998г.</t>
  </si>
  <si>
    <t>общ.Свищов, гр.Свищов, ул.”ген. П. Киселов” № 23</t>
  </si>
  <si>
    <t>Висше -магистър</t>
  </si>
  <si>
    <t>"Предучилищна и начална училищна педагогика"</t>
  </si>
  <si>
    <t>№ 2  /09.09.2016г.</t>
  </si>
  <si>
    <t>общ.Свищов, гр.Свищов, ул.”Рила” № 10, вх.Б, ет.5, ап.15</t>
  </si>
  <si>
    <t>№ 5 /29.05.2020г.</t>
  </si>
  <si>
    <t>общ.Свищов, гр.Свищов, ул.” Патриарх Евтимий” № 71, вх.В,ет.7,  ап.21</t>
  </si>
  <si>
    <t>№ 6 / 18.11.2022г.</t>
  </si>
  <si>
    <t>01/02/29</t>
  </si>
  <si>
    <t>29/09/27</t>
  </si>
  <si>
    <t>07/03/19</t>
  </si>
  <si>
    <t>05/02/00</t>
  </si>
  <si>
    <t>общ.Свищов, гр.Свищов, ул.”С. Ников” № 1, бл.8а, вх.А</t>
  </si>
  <si>
    <t>№ 9 /14.09.2020г.</t>
  </si>
  <si>
    <t>общ.Свищов, гр.Свищов, ул.”Георги Матев” № 67</t>
  </si>
  <si>
    <t>№ 8 /31.08.2020г.</t>
  </si>
  <si>
    <t>03/05/00</t>
  </si>
  <si>
    <t>общ.Свищов, гр.Свищов, ул.”Иваница Данчев” № 11, вх.А, ап.3</t>
  </si>
  <si>
    <t>№ 11 /01.09.2017г.</t>
  </si>
  <si>
    <t>24/10/00</t>
  </si>
  <si>
    <t>общ.Свищов, с. Българско Сливово, ул.”Трети март” № 10</t>
  </si>
  <si>
    <t>№ 3 /09.09.2016г.</t>
  </si>
  <si>
    <t>общ.Свищов, с. Вардим, ул.”Единадесет” № 25</t>
  </si>
  <si>
    <t>№ 61 /11.06.2008г.</t>
  </si>
  <si>
    <t>06/06/23</t>
  </si>
  <si>
    <t>№ 1 /08.04.2019г.</t>
  </si>
  <si>
    <t>"Соц. и застрахователно дело"</t>
  </si>
  <si>
    <t>общ.Свищов, гр.Свищов, ул.”Иваница Данчев” № 11, вх.А, ет.3, ап.8</t>
  </si>
  <si>
    <t>№ 4 /28.10.2022г.</t>
  </si>
  <si>
    <t>специалност "Монтьор на ЕИТ"</t>
  </si>
  <si>
    <t>общ.Свищов, с. Вардим, ул.”Двадесета" №1</t>
  </si>
  <si>
    <t>№ 1 /25.10.2005г.</t>
  </si>
  <si>
    <t>общ.Свищов, с. Вардим, ул.”Тринадесета" №7</t>
  </si>
  <si>
    <t>общ.Свищов, гр.Свищов, ул.”С. Ников” № 1, вх.Г, ап.14</t>
  </si>
  <si>
    <t xml:space="preserve">II-ра степен на професионална квалификация "Готвач" </t>
  </si>
  <si>
    <t>"Предучилищна педагогика и логопедия"</t>
  </si>
  <si>
    <t>02/04/17</t>
  </si>
  <si>
    <t>№ 01 /09.05.2022г.</t>
  </si>
  <si>
    <t>общ.Свищов, с. Българско Сливово, ул.”Дунав” № 3</t>
  </si>
  <si>
    <t>№ 6 /04.11.2019г.</t>
  </si>
  <si>
    <t>Шлосер-монтьр</t>
  </si>
  <si>
    <t>общ.Свищов, с. Българско Сливово, ул.”Черни връх” № 5</t>
  </si>
  <si>
    <t>№ 3 /29.08.2022г.</t>
  </si>
  <si>
    <t>общ.Свищов, с. Българско Сливово, ул.”Цар Самуил” № 47</t>
  </si>
  <si>
    <t>№ 1 /09.01.2006г.</t>
  </si>
  <si>
    <t>общ.Свищов, гр.Свищов, ул.”Черни връх” № 72, вх.Д, ет.4, ап.12</t>
  </si>
  <si>
    <t>III</t>
  </si>
  <si>
    <t>IV</t>
  </si>
  <si>
    <t>V</t>
  </si>
  <si>
    <t>II</t>
  </si>
  <si>
    <t>20a</t>
  </si>
  <si>
    <t>Ани Рум.  Димитрова</t>
  </si>
  <si>
    <t>Валентина Митк. Флорева</t>
  </si>
  <si>
    <t>Милена Ник. Стоянова</t>
  </si>
  <si>
    <t>Анелия  Вас. Пантелеева</t>
  </si>
  <si>
    <t>Валентина Кол. Борисова</t>
  </si>
  <si>
    <t>Йорданка Анг. Борисова</t>
  </si>
  <si>
    <t>Теменужка Ник. Станчева</t>
  </si>
  <si>
    <t>Маргарита Ив. Славева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</si>
</sst>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\ &quot;лв.&quot;;[Red]\-#,##0.00\ &quot;лв.&quot;"/>
    <numFmt numFmtId="165" formatCode="#,##0.00\ &quot;лв&quot;;\-#,##0.00\ &quot;лв&quot;"/>
    <numFmt numFmtId="166" formatCode="#,##0.00\ &quot;лв&quot;;[Red]\-#,##0.00\ &quot;лв&quot;"/>
    <numFmt numFmtId="167" formatCode="_-* #,##0.00\ &quot;лв&quot;_-;\-* #,##0.00\ &quot;лв&quot;_-;_-* &quot;-&quot;??\ &quot;лв&quot;_-;_-@_-"/>
    <numFmt numFmtId="168" formatCode="0.000"/>
    <numFmt numFmtId="169" formatCode="0.0%"/>
    <numFmt numFmtId="170" formatCode="#,##0.00_ ;[Red]\-#,##0.00\ "/>
    <numFmt numFmtId="171" formatCode="#,##0.0_ ;[Red]\-#,##0.0\ "/>
    <numFmt numFmtId="172" formatCode="#,##0_ ;[Red]\-#,##0\ "/>
    <numFmt numFmtId="173" formatCode="#,##0.00_ ;\-#,##0.00\ "/>
    <numFmt numFmtId="174" formatCode="#,##0.0\ &quot;лв.&quot;"/>
  </numFmts>
  <fonts count="34" x14ac:knownFonts="1">
    <font>
      <sz val="10"/>
      <name val="Arial"/>
      <charset val="204"/>
    </font>
    <font>
      <sz val="10"/>
      <name val="Arial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u val="singleAccounting"/>
      <sz val="12"/>
      <name val="Times New Roman"/>
      <family val="1"/>
      <charset val="204"/>
    </font>
    <font>
      <u/>
      <sz val="12"/>
      <name val="Arial"/>
      <family val="2"/>
      <charset val="204"/>
    </font>
    <font>
      <sz val="12"/>
      <name val="Times New Roman"/>
      <family val="1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12"/>
      <color rgb="FFFF0000"/>
      <name val="Arial"/>
      <family val="2"/>
      <charset val="204"/>
    </font>
    <font>
      <sz val="12"/>
      <color theme="0"/>
      <name val="Times New Roman"/>
      <family val="1"/>
      <charset val="204"/>
    </font>
    <font>
      <b/>
      <u/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u/>
      <sz val="12"/>
      <color rgb="FFFF0000"/>
      <name val="Arial"/>
      <family val="2"/>
      <charset val="204"/>
    </font>
    <font>
      <sz val="12"/>
      <color theme="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0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1" applyNumberFormat="1" applyFont="1" applyFill="1" applyBorder="1" applyAlignment="1">
      <alignment horizontal="center" vertical="center" wrapText="1"/>
    </xf>
    <xf numFmtId="2" fontId="4" fillId="0" borderId="2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172" fontId="2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2" fontId="4" fillId="0" borderId="7" xfId="0" applyNumberFormat="1" applyFont="1" applyBorder="1" applyAlignment="1">
      <alignment horizontal="center" vertical="top" wrapText="1"/>
    </xf>
    <xf numFmtId="166" fontId="5" fillId="0" borderId="9" xfId="0" applyNumberFormat="1" applyFont="1" applyBorder="1" applyAlignment="1">
      <alignment horizontal="right" vertical="top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top" wrapText="1"/>
    </xf>
    <xf numFmtId="165" fontId="5" fillId="0" borderId="9" xfId="0" applyNumberFormat="1" applyFont="1" applyBorder="1" applyAlignment="1">
      <alignment horizontal="right" vertical="top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2" fontId="4" fillId="0" borderId="12" xfId="1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top" wrapText="1"/>
    </xf>
    <xf numFmtId="2" fontId="4" fillId="0" borderId="12" xfId="0" applyNumberFormat="1" applyFont="1" applyBorder="1" applyAlignment="1">
      <alignment horizontal="center" vertical="top" wrapText="1"/>
    </xf>
    <xf numFmtId="166" fontId="4" fillId="0" borderId="13" xfId="0" applyNumberFormat="1" applyFont="1" applyBorder="1" applyAlignment="1">
      <alignment horizontal="right" vertical="top" wrapText="1"/>
    </xf>
    <xf numFmtId="166" fontId="4" fillId="0" borderId="14" xfId="0" applyNumberFormat="1" applyFont="1" applyBorder="1" applyAlignment="1">
      <alignment horizontal="right"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5" fontId="4" fillId="0" borderId="17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65" fontId="4" fillId="0" borderId="14" xfId="0" applyNumberFormat="1" applyFont="1" applyBorder="1" applyAlignment="1">
      <alignment horizontal="right" vertical="center" wrapText="1"/>
    </xf>
    <xf numFmtId="0" fontId="6" fillId="0" borderId="15" xfId="0" applyFont="1" applyBorder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22" fillId="0" borderId="0" xfId="0" applyFont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7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0" xfId="1" applyNumberFormat="1" applyFont="1" applyFill="1" applyBorder="1" applyAlignment="1">
      <alignment horizontal="center" vertical="center" wrapText="1"/>
    </xf>
    <xf numFmtId="169" fontId="21" fillId="0" borderId="0" xfId="1" applyNumberFormat="1" applyFont="1" applyFill="1" applyBorder="1" applyAlignment="1">
      <alignment horizontal="center" vertical="center" wrapText="1"/>
    </xf>
    <xf numFmtId="166" fontId="4" fillId="0" borderId="9" xfId="0" applyNumberFormat="1" applyFont="1" applyBorder="1" applyAlignment="1">
      <alignment horizontal="right" vertical="top" wrapText="1"/>
    </xf>
    <xf numFmtId="166" fontId="4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vertical="center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top" wrapText="1"/>
    </xf>
    <xf numFmtId="0" fontId="4" fillId="0" borderId="10" xfId="0" applyFont="1" applyBorder="1" applyAlignment="1">
      <alignment horizontal="center"/>
    </xf>
    <xf numFmtId="9" fontId="4" fillId="0" borderId="29" xfId="1" applyFont="1" applyFill="1" applyBorder="1" applyAlignment="1">
      <alignment horizontal="center" vertical="center" wrapText="1"/>
    </xf>
    <xf numFmtId="9" fontId="4" fillId="0" borderId="30" xfId="1" applyFont="1" applyFill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2" fontId="4" fillId="0" borderId="26" xfId="1" applyNumberFormat="1" applyFont="1" applyFill="1" applyBorder="1" applyAlignment="1">
      <alignment horizontal="center" vertical="center" wrapText="1"/>
    </xf>
    <xf numFmtId="165" fontId="4" fillId="0" borderId="31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2" fontId="25" fillId="0" borderId="0" xfId="0" applyNumberFormat="1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horizontal="center"/>
    </xf>
    <xf numFmtId="170" fontId="26" fillId="0" borderId="0" xfId="0" applyNumberFormat="1" applyFont="1"/>
    <xf numFmtId="0" fontId="27" fillId="0" borderId="0" xfId="0" applyFont="1" applyAlignment="1">
      <alignment horizontal="center"/>
    </xf>
    <xf numFmtId="173" fontId="26" fillId="0" borderId="0" xfId="0" applyNumberFormat="1" applyFont="1"/>
    <xf numFmtId="169" fontId="21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>
      <alignment horizontal="right" vertical="top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166" fontId="4" fillId="0" borderId="1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3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4" fillId="0" borderId="3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166" fontId="4" fillId="0" borderId="39" xfId="0" applyNumberFormat="1" applyFont="1" applyBorder="1" applyAlignment="1">
      <alignment horizontal="right" vertical="top" wrapText="1"/>
    </xf>
    <xf numFmtId="0" fontId="4" fillId="0" borderId="20" xfId="0" applyFont="1" applyBorder="1"/>
    <xf numFmtId="0" fontId="4" fillId="0" borderId="27" xfId="0" applyFont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4" fillId="0" borderId="40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 wrapText="1"/>
    </xf>
    <xf numFmtId="0" fontId="6" fillId="0" borderId="41" xfId="0" applyFont="1" applyBorder="1" applyAlignment="1">
      <alignment horizontal="center" textRotation="90"/>
    </xf>
    <xf numFmtId="0" fontId="6" fillId="0" borderId="41" xfId="0" applyFont="1" applyBorder="1" applyAlignment="1">
      <alignment horizontal="center" textRotation="90" wrapText="1"/>
    </xf>
    <xf numFmtId="2" fontId="21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top" wrapText="1"/>
    </xf>
    <xf numFmtId="1" fontId="21" fillId="0" borderId="0" xfId="0" applyNumberFormat="1" applyFont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 wrapText="1"/>
    </xf>
    <xf numFmtId="49" fontId="4" fillId="0" borderId="39" xfId="0" applyNumberFormat="1" applyFont="1" applyBorder="1" applyAlignment="1">
      <alignment horizontal="center" vertical="center" wrapText="1"/>
    </xf>
    <xf numFmtId="9" fontId="4" fillId="0" borderId="29" xfId="1" applyFont="1" applyFill="1" applyBorder="1" applyAlignment="1">
      <alignment horizontal="center" wrapText="1"/>
    </xf>
    <xf numFmtId="9" fontId="4" fillId="0" borderId="30" xfId="1" applyFont="1" applyFill="1" applyBorder="1" applyAlignment="1">
      <alignment horizontal="center" vertical="center"/>
    </xf>
    <xf numFmtId="9" fontId="4" fillId="0" borderId="42" xfId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72" fontId="25" fillId="0" borderId="0" xfId="0" applyNumberFormat="1" applyFont="1" applyAlignment="1">
      <alignment horizontal="right" vertical="center"/>
    </xf>
    <xf numFmtId="1" fontId="3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43" xfId="0" applyFont="1" applyBorder="1" applyAlignment="1">
      <alignment horizontal="center"/>
    </xf>
    <xf numFmtId="165" fontId="8" fillId="0" borderId="37" xfId="0" applyNumberFormat="1" applyFont="1" applyBorder="1" applyAlignment="1">
      <alignment horizontal="right" wrapText="1"/>
    </xf>
    <xf numFmtId="0" fontId="4" fillId="0" borderId="3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/>
    </xf>
    <xf numFmtId="9" fontId="4" fillId="0" borderId="5" xfId="1" applyFont="1" applyFill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165" fontId="4" fillId="0" borderId="43" xfId="0" applyNumberFormat="1" applyFont="1" applyBorder="1" applyAlignment="1">
      <alignment horizontal="right" vertical="center" wrapText="1"/>
    </xf>
    <xf numFmtId="0" fontId="9" fillId="0" borderId="24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textRotation="90" wrapText="1"/>
    </xf>
    <xf numFmtId="0" fontId="6" fillId="0" borderId="24" xfId="0" applyFont="1" applyBorder="1" applyAlignment="1">
      <alignment horizontal="center" textRotation="90" wrapText="1"/>
    </xf>
    <xf numFmtId="0" fontId="6" fillId="0" borderId="45" xfId="0" applyFont="1" applyBorder="1" applyAlignment="1">
      <alignment horizontal="center" textRotation="90"/>
    </xf>
    <xf numFmtId="0" fontId="6" fillId="0" borderId="45" xfId="0" applyFont="1" applyBorder="1" applyAlignment="1">
      <alignment horizontal="center" textRotation="90" wrapText="1"/>
    </xf>
    <xf numFmtId="0" fontId="4" fillId="0" borderId="0" xfId="1" applyNumberFormat="1" applyFont="1" applyFill="1" applyBorder="1" applyAlignment="1">
      <alignment horizontal="center" vertical="top" wrapText="1"/>
    </xf>
    <xf numFmtId="16" fontId="9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65" fontId="4" fillId="0" borderId="46" xfId="0" applyNumberFormat="1" applyFont="1" applyBorder="1" applyAlignment="1">
      <alignment horizontal="right" vertical="center" wrapText="1"/>
    </xf>
    <xf numFmtId="167" fontId="4" fillId="0" borderId="39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5" fontId="4" fillId="0" borderId="14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1" fontId="24" fillId="0" borderId="0" xfId="0" applyNumberFormat="1" applyFont="1" applyAlignment="1">
      <alignment horizontal="center" vertical="center"/>
    </xf>
    <xf numFmtId="43" fontId="24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 wrapText="1"/>
    </xf>
    <xf numFmtId="167" fontId="8" fillId="0" borderId="9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9" fillId="0" borderId="26" xfId="0" applyFont="1" applyBorder="1" applyAlignment="1">
      <alignment wrapText="1"/>
    </xf>
    <xf numFmtId="0" fontId="6" fillId="0" borderId="26" xfId="0" applyFont="1" applyBorder="1" applyAlignment="1">
      <alignment horizontal="center" vertical="center"/>
    </xf>
    <xf numFmtId="169" fontId="21" fillId="0" borderId="26" xfId="1" applyNumberFormat="1" applyFont="1" applyFill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174" fontId="4" fillId="0" borderId="26" xfId="0" applyNumberFormat="1" applyFont="1" applyBorder="1" applyAlignment="1">
      <alignment horizontal="center" vertical="center"/>
    </xf>
    <xf numFmtId="166" fontId="4" fillId="0" borderId="31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textRotation="90"/>
    </xf>
    <xf numFmtId="0" fontId="6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/>
    </xf>
    <xf numFmtId="0" fontId="6" fillId="0" borderId="5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/>
    </xf>
    <xf numFmtId="0" fontId="6" fillId="0" borderId="24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1" xfId="0" applyFont="1" applyBorder="1" applyAlignment="1">
      <alignment horizontal="center" vertical="center" textRotation="90"/>
    </xf>
    <xf numFmtId="0" fontId="6" fillId="0" borderId="41" xfId="0" applyFont="1" applyBorder="1" applyAlignment="1">
      <alignment horizontal="center" vertical="center" textRotation="90" wrapText="1"/>
    </xf>
    <xf numFmtId="0" fontId="4" fillId="0" borderId="26" xfId="1" applyNumberFormat="1" applyFont="1" applyFill="1" applyBorder="1" applyAlignment="1">
      <alignment horizontal="center" vertical="center"/>
    </xf>
    <xf numFmtId="9" fontId="4" fillId="0" borderId="19" xfId="1" applyFont="1" applyFill="1" applyBorder="1" applyAlignment="1">
      <alignment horizontal="center" vertical="center"/>
    </xf>
    <xf numFmtId="2" fontId="2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center"/>
    </xf>
    <xf numFmtId="0" fontId="8" fillId="0" borderId="19" xfId="0" applyFont="1" applyBorder="1" applyAlignment="1">
      <alignment vertical="center"/>
    </xf>
    <xf numFmtId="9" fontId="4" fillId="0" borderId="53" xfId="1" applyFont="1" applyFill="1" applyBorder="1" applyAlignment="1">
      <alignment horizontal="center" vertical="center" wrapText="1"/>
    </xf>
    <xf numFmtId="9" fontId="4" fillId="0" borderId="38" xfId="1" applyFont="1" applyFill="1" applyBorder="1" applyAlignment="1">
      <alignment horizontal="center" vertical="center" wrapText="1"/>
    </xf>
    <xf numFmtId="0" fontId="6" fillId="0" borderId="54" xfId="0" applyFont="1" applyBorder="1" applyAlignment="1">
      <alignment horizontal="center"/>
    </xf>
    <xf numFmtId="9" fontId="4" fillId="0" borderId="53" xfId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164" fontId="1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4" fillId="0" borderId="0" xfId="0" quotePrefix="1" applyNumberFormat="1" applyFont="1" applyAlignment="1">
      <alignment vertical="center"/>
    </xf>
    <xf numFmtId="165" fontId="4" fillId="0" borderId="0" xfId="0" quotePrefix="1" applyNumberFormat="1" applyFont="1" applyAlignment="1">
      <alignment horizontal="center" vertical="center"/>
    </xf>
    <xf numFmtId="0" fontId="4" fillId="0" borderId="26" xfId="0" applyFont="1" applyBorder="1" applyAlignment="1">
      <alignment horizontal="center" vertical="top" wrapText="1"/>
    </xf>
    <xf numFmtId="0" fontId="6" fillId="0" borderId="56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2" fontId="4" fillId="0" borderId="26" xfId="0" applyNumberFormat="1" applyFont="1" applyBorder="1" applyAlignment="1">
      <alignment horizontal="center" vertical="top" wrapText="1"/>
    </xf>
    <xf numFmtId="9" fontId="4" fillId="0" borderId="12" xfId="1" applyFont="1" applyFill="1" applyBorder="1" applyAlignment="1">
      <alignment horizontal="center" vertical="center"/>
    </xf>
    <xf numFmtId="167" fontId="8" fillId="0" borderId="13" xfId="0" applyNumberFormat="1" applyFont="1" applyBorder="1" applyAlignment="1">
      <alignment horizontal="right" vertical="top" wrapText="1"/>
    </xf>
    <xf numFmtId="0" fontId="4" fillId="0" borderId="24" xfId="0" applyFont="1" applyBorder="1"/>
    <xf numFmtId="9" fontId="4" fillId="0" borderId="24" xfId="1" applyFont="1" applyFill="1" applyBorder="1" applyAlignment="1">
      <alignment horizontal="center" vertical="center"/>
    </xf>
    <xf numFmtId="2" fontId="4" fillId="0" borderId="24" xfId="1" applyNumberFormat="1" applyFont="1" applyFill="1" applyBorder="1" applyAlignment="1">
      <alignment horizontal="center" vertical="center" wrapText="1"/>
    </xf>
    <xf numFmtId="167" fontId="4" fillId="0" borderId="45" xfId="0" applyNumberFormat="1" applyFont="1" applyBorder="1" applyAlignment="1">
      <alignment horizontal="right" vertical="top" wrapText="1"/>
    </xf>
    <xf numFmtId="0" fontId="6" fillId="0" borderId="24" xfId="0" applyFont="1" applyBorder="1" applyAlignment="1">
      <alignment horizontal="center"/>
    </xf>
    <xf numFmtId="49" fontId="4" fillId="0" borderId="18" xfId="0" applyNumberFormat="1" applyFont="1" applyBorder="1" applyAlignment="1">
      <alignment horizontal="center" wrapText="1"/>
    </xf>
    <xf numFmtId="49" fontId="4" fillId="0" borderId="12" xfId="1" applyNumberFormat="1" applyFont="1" applyFill="1" applyBorder="1" applyAlignment="1">
      <alignment horizontal="center" wrapText="1"/>
    </xf>
    <xf numFmtId="49" fontId="4" fillId="0" borderId="13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 wrapText="1"/>
    </xf>
    <xf numFmtId="49" fontId="4" fillId="0" borderId="19" xfId="0" applyNumberFormat="1" applyFont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14" xfId="1" applyNumberFormat="1" applyFont="1" applyFill="1" applyBorder="1" applyAlignment="1">
      <alignment horizontal="center"/>
    </xf>
    <xf numFmtId="49" fontId="4" fillId="0" borderId="2" xfId="1" applyNumberFormat="1" applyFont="1" applyFill="1" applyBorder="1" applyAlignment="1">
      <alignment horizontal="center" wrapText="1"/>
    </xf>
    <xf numFmtId="49" fontId="4" fillId="0" borderId="14" xfId="0" applyNumberFormat="1" applyFont="1" applyBorder="1" applyAlignment="1">
      <alignment horizontal="center" wrapText="1"/>
    </xf>
    <xf numFmtId="49" fontId="4" fillId="0" borderId="14" xfId="0" applyNumberFormat="1" applyFont="1" applyBorder="1" applyAlignment="1">
      <alignment horizontal="center"/>
    </xf>
    <xf numFmtId="49" fontId="4" fillId="0" borderId="27" xfId="0" applyNumberFormat="1" applyFont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top" wrapText="1"/>
    </xf>
    <xf numFmtId="49" fontId="4" fillId="0" borderId="39" xfId="0" applyNumberFormat="1" applyFont="1" applyBorder="1" applyAlignment="1">
      <alignment horizontal="center" vertical="top"/>
    </xf>
    <xf numFmtId="49" fontId="4" fillId="0" borderId="39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2" xfId="1" applyNumberFormat="1" applyFont="1" applyFill="1" applyBorder="1" applyAlignment="1">
      <alignment horizontal="center" vertical="top" wrapText="1"/>
    </xf>
    <xf numFmtId="49" fontId="4" fillId="0" borderId="14" xfId="0" applyNumberFormat="1" applyFont="1" applyBorder="1" applyAlignment="1">
      <alignment horizontal="center" vertical="top"/>
    </xf>
    <xf numFmtId="49" fontId="4" fillId="0" borderId="14" xfId="0" applyNumberFormat="1" applyFont="1" applyBorder="1" applyAlignment="1">
      <alignment horizontal="center" vertical="top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48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4" fillId="0" borderId="2" xfId="1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 wrapText="1"/>
    </xf>
    <xf numFmtId="49" fontId="4" fillId="0" borderId="39" xfId="1" applyNumberFormat="1" applyFont="1" applyFill="1" applyBorder="1" applyAlignment="1">
      <alignment horizontal="center" vertical="center"/>
    </xf>
    <xf numFmtId="49" fontId="4" fillId="0" borderId="39" xfId="1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8" xfId="1" applyNumberFormat="1" applyFont="1" applyFill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4" xfId="1" applyNumberFormat="1" applyFont="1" applyFill="1" applyBorder="1" applyAlignment="1">
      <alignment horizontal="center" vertical="center" wrapText="1"/>
    </xf>
    <xf numFmtId="49" fontId="4" fillId="0" borderId="4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9" xfId="1" applyNumberFormat="1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3" xfId="1" applyNumberFormat="1" applyFont="1" applyFill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top" wrapText="1"/>
    </xf>
    <xf numFmtId="49" fontId="4" fillId="0" borderId="17" xfId="0" applyNumberFormat="1" applyFont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7" xfId="1" applyNumberFormat="1" applyFont="1" applyFill="1" applyBorder="1" applyAlignment="1">
      <alignment horizontal="center" vertical="center"/>
    </xf>
    <xf numFmtId="49" fontId="4" fillId="0" borderId="17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top" wrapText="1"/>
    </xf>
    <xf numFmtId="49" fontId="4" fillId="0" borderId="13" xfId="0" applyNumberFormat="1" applyFont="1" applyBorder="1" applyAlignment="1">
      <alignment horizontal="center" vertical="top"/>
    </xf>
    <xf numFmtId="49" fontId="4" fillId="0" borderId="13" xfId="0" applyNumberFormat="1" applyFont="1" applyBorder="1" applyAlignment="1">
      <alignment horizontal="center" vertical="top" wrapText="1"/>
    </xf>
    <xf numFmtId="49" fontId="4" fillId="0" borderId="12" xfId="0" applyNumberFormat="1" applyFont="1" applyBorder="1" applyAlignment="1">
      <alignment horizontal="center" vertical="top"/>
    </xf>
    <xf numFmtId="49" fontId="4" fillId="0" borderId="12" xfId="0" applyNumberFormat="1" applyFont="1" applyBorder="1" applyAlignment="1">
      <alignment horizontal="center" vertical="top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4" xfId="1" applyNumberFormat="1" applyFont="1" applyFill="1" applyBorder="1" applyAlignment="1">
      <alignment horizontal="center" vertical="top" wrapText="1"/>
    </xf>
    <xf numFmtId="49" fontId="4" fillId="0" borderId="24" xfId="0" applyNumberFormat="1" applyFont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top"/>
    </xf>
    <xf numFmtId="0" fontId="4" fillId="0" borderId="5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2" fontId="4" fillId="0" borderId="15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4" fillId="0" borderId="58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59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center" vertical="center" wrapText="1"/>
    </xf>
    <xf numFmtId="1" fontId="4" fillId="0" borderId="46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 wrapText="1"/>
    </xf>
    <xf numFmtId="1" fontId="4" fillId="0" borderId="4" xfId="1" applyNumberFormat="1" applyFont="1" applyFill="1" applyBorder="1" applyAlignment="1">
      <alignment horizontal="center" vertical="center" wrapText="1"/>
    </xf>
    <xf numFmtId="1" fontId="4" fillId="0" borderId="39" xfId="1" applyNumberFormat="1" applyFont="1" applyFill="1" applyBorder="1" applyAlignment="1">
      <alignment horizontal="center" vertical="center"/>
    </xf>
    <xf numFmtId="1" fontId="4" fillId="0" borderId="39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28" xfId="1" applyNumberFormat="1" applyFont="1" applyFill="1" applyBorder="1" applyAlignment="1">
      <alignment horizontal="center" vertical="center" wrapText="1"/>
    </xf>
    <xf numFmtId="1" fontId="4" fillId="0" borderId="3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1" fontId="4" fillId="0" borderId="4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0" borderId="24" xfId="1" applyNumberFormat="1" applyFont="1" applyFill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center" vertical="center" wrapText="1"/>
    </xf>
    <xf numFmtId="165" fontId="18" fillId="0" borderId="37" xfId="0" applyNumberFormat="1" applyFont="1" applyBorder="1" applyAlignment="1">
      <alignment horizontal="right" wrapText="1"/>
    </xf>
    <xf numFmtId="2" fontId="5" fillId="0" borderId="26" xfId="0" applyNumberFormat="1" applyFont="1" applyBorder="1" applyAlignment="1">
      <alignment horizontal="center" vertical="top" wrapText="1"/>
    </xf>
    <xf numFmtId="167" fontId="8" fillId="0" borderId="8" xfId="0" applyNumberFormat="1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top" wrapText="1"/>
    </xf>
    <xf numFmtId="0" fontId="4" fillId="0" borderId="56" xfId="0" applyFont="1" applyBorder="1" applyAlignment="1">
      <alignment horizontal="center" vertical="top" wrapText="1"/>
    </xf>
    <xf numFmtId="2" fontId="4" fillId="0" borderId="35" xfId="0" applyNumberFormat="1" applyFont="1" applyBorder="1" applyAlignment="1">
      <alignment horizontal="center" vertical="top" wrapText="1"/>
    </xf>
    <xf numFmtId="0" fontId="6" fillId="0" borderId="61" xfId="0" applyFont="1" applyBorder="1" applyAlignment="1">
      <alignment horizontal="center" vertical="center" wrapText="1"/>
    </xf>
    <xf numFmtId="49" fontId="4" fillId="0" borderId="48" xfId="1" applyNumberFormat="1" applyFont="1" applyFill="1" applyBorder="1" applyAlignment="1">
      <alignment horizontal="center" vertical="center"/>
    </xf>
    <xf numFmtId="9" fontId="4" fillId="0" borderId="29" xfId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quotePrefix="1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right" vertical="center" wrapText="1"/>
    </xf>
    <xf numFmtId="0" fontId="4" fillId="0" borderId="2" xfId="0" quotePrefix="1" applyFont="1" applyBorder="1" applyAlignment="1">
      <alignment horizontal="center" vertical="center" wrapText="1"/>
    </xf>
    <xf numFmtId="166" fontId="4" fillId="0" borderId="14" xfId="0" applyNumberFormat="1" applyFont="1" applyBorder="1" applyAlignment="1">
      <alignment horizontal="right" vertical="center" wrapText="1"/>
    </xf>
    <xf numFmtId="166" fontId="4" fillId="0" borderId="39" xfId="0" applyNumberFormat="1" applyFont="1" applyBorder="1" applyAlignment="1">
      <alignment horizontal="right" vertical="center" wrapText="1"/>
    </xf>
    <xf numFmtId="49" fontId="21" fillId="0" borderId="2" xfId="0" quotePrefix="1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49" fontId="21" fillId="2" borderId="2" xfId="0" quotePrefix="1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left" vertical="center" wrapText="1"/>
    </xf>
    <xf numFmtId="0" fontId="4" fillId="0" borderId="44" xfId="0" applyFont="1" applyBorder="1" applyAlignment="1">
      <alignment horizontal="center" vertical="center"/>
    </xf>
    <xf numFmtId="2" fontId="21" fillId="0" borderId="0" xfId="0" applyNumberFormat="1" applyFont="1" applyAlignment="1">
      <alignment horizontal="left" vertical="center" wrapText="1"/>
    </xf>
    <xf numFmtId="2" fontId="21" fillId="0" borderId="0" xfId="0" applyNumberFormat="1" applyFont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right" vertical="center" wrapText="1"/>
    </xf>
    <xf numFmtId="0" fontId="21" fillId="0" borderId="0" xfId="1" applyNumberFormat="1" applyFont="1" applyFill="1" applyBorder="1" applyAlignment="1">
      <alignment horizontal="center" vertical="center" wrapText="1"/>
    </xf>
    <xf numFmtId="2" fontId="25" fillId="0" borderId="0" xfId="0" applyNumberFormat="1" applyFont="1" applyAlignment="1">
      <alignment vertical="center"/>
    </xf>
    <xf numFmtId="0" fontId="9" fillId="0" borderId="26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0" borderId="57" xfId="1" applyFont="1" applyFill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center" vertical="center" wrapText="1"/>
    </xf>
    <xf numFmtId="49" fontId="4" fillId="0" borderId="28" xfId="1" applyNumberFormat="1" applyFont="1" applyFill="1" applyBorder="1" applyAlignment="1">
      <alignment horizontal="center" vertical="center"/>
    </xf>
    <xf numFmtId="9" fontId="4" fillId="0" borderId="42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wrapText="1"/>
    </xf>
    <xf numFmtId="9" fontId="4" fillId="0" borderId="27" xfId="1" applyFon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55" xfId="0" applyFont="1" applyBorder="1" applyAlignment="1">
      <alignment vertical="center"/>
    </xf>
    <xf numFmtId="0" fontId="6" fillId="0" borderId="54" xfId="0" applyFont="1" applyBorder="1" applyAlignment="1">
      <alignment horizontal="center" vertical="center" wrapText="1"/>
    </xf>
    <xf numFmtId="49" fontId="4" fillId="0" borderId="55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43" xfId="1" applyNumberFormat="1" applyFont="1" applyFill="1" applyBorder="1" applyAlignment="1">
      <alignment horizontal="center" vertical="center"/>
    </xf>
    <xf numFmtId="49" fontId="4" fillId="0" borderId="43" xfId="1" applyNumberFormat="1" applyFont="1" applyFill="1" applyBorder="1" applyAlignment="1">
      <alignment horizontal="center" vertical="center" wrapText="1"/>
    </xf>
    <xf numFmtId="2" fontId="4" fillId="0" borderId="1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166" fontId="4" fillId="0" borderId="28" xfId="0" applyNumberFormat="1" applyFont="1" applyBorder="1" applyAlignment="1">
      <alignment horizontal="right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9" fontId="4" fillId="0" borderId="4" xfId="1" applyFont="1" applyFill="1" applyBorder="1" applyAlignment="1">
      <alignment horizontal="center" vertical="center"/>
    </xf>
    <xf numFmtId="167" fontId="8" fillId="0" borderId="28" xfId="0" applyNumberFormat="1" applyFont="1" applyBorder="1" applyAlignment="1">
      <alignment horizontal="right" vertical="center" wrapText="1"/>
    </xf>
    <xf numFmtId="167" fontId="4" fillId="0" borderId="17" xfId="0" applyNumberFormat="1" applyFont="1" applyBorder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9" fontId="4" fillId="0" borderId="2" xfId="1" applyFont="1" applyFill="1" applyBorder="1" applyAlignment="1">
      <alignment horizontal="center" vertical="center"/>
    </xf>
    <xf numFmtId="169" fontId="21" fillId="0" borderId="0" xfId="0" applyNumberFormat="1" applyFont="1" applyAlignment="1">
      <alignment horizontal="center" vertical="center" wrapText="1"/>
    </xf>
    <xf numFmtId="170" fontId="7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 wrapText="1"/>
    </xf>
    <xf numFmtId="173" fontId="7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quotePrefix="1" applyNumberFormat="1" applyFont="1" applyAlignment="1">
      <alignment horizontal="right" vertical="center"/>
    </xf>
    <xf numFmtId="164" fontId="4" fillId="0" borderId="0" xfId="0" quotePrefix="1" applyNumberFormat="1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left" vertical="center" wrapText="1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67" xfId="0" applyNumberFormat="1" applyFont="1" applyBorder="1" applyAlignment="1">
      <alignment horizontal="right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164" fontId="7" fillId="0" borderId="51" xfId="0" applyNumberFormat="1" applyFont="1" applyBorder="1" applyAlignment="1">
      <alignment horizontal="right" vertical="center"/>
    </xf>
    <xf numFmtId="164" fontId="7" fillId="0" borderId="68" xfId="0" applyNumberFormat="1" applyFont="1" applyBorder="1" applyAlignment="1">
      <alignment horizontal="right" vertical="center"/>
    </xf>
    <xf numFmtId="0" fontId="4" fillId="0" borderId="3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right" vertical="center"/>
    </xf>
    <xf numFmtId="0" fontId="4" fillId="0" borderId="50" xfId="0" applyFont="1" applyBorder="1" applyAlignment="1">
      <alignment horizontal="left" vertical="center"/>
    </xf>
    <xf numFmtId="164" fontId="4" fillId="0" borderId="2" xfId="0" quotePrefix="1" applyNumberFormat="1" applyFont="1" applyBorder="1" applyAlignment="1">
      <alignment horizontal="right" vertical="center"/>
    </xf>
    <xf numFmtId="164" fontId="4" fillId="0" borderId="14" xfId="0" quotePrefix="1" applyNumberFormat="1" applyFont="1" applyBorder="1" applyAlignment="1">
      <alignment horizontal="righ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164" fontId="7" fillId="0" borderId="24" xfId="0" applyNumberFormat="1" applyFont="1" applyBorder="1" applyAlignment="1">
      <alignment horizontal="right" vertical="center"/>
    </xf>
    <xf numFmtId="164" fontId="7" fillId="0" borderId="45" xfId="0" applyNumberFormat="1" applyFont="1" applyBorder="1" applyAlignment="1">
      <alignment horizontal="right" vertical="center"/>
    </xf>
    <xf numFmtId="0" fontId="4" fillId="0" borderId="3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164" fontId="4" fillId="0" borderId="48" xfId="0" applyNumberFormat="1" applyFont="1" applyBorder="1" applyAlignment="1">
      <alignment horizontal="right" vertical="center"/>
    </xf>
    <xf numFmtId="164" fontId="4" fillId="0" borderId="66" xfId="0" applyNumberFormat="1" applyFont="1" applyBorder="1" applyAlignment="1">
      <alignment horizontal="right" vertical="center"/>
    </xf>
    <xf numFmtId="0" fontId="4" fillId="0" borderId="1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4" fontId="4" fillId="0" borderId="12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vertical="center"/>
    </xf>
    <xf numFmtId="164" fontId="4" fillId="0" borderId="67" xfId="0" applyNumberFormat="1" applyFont="1" applyBorder="1" applyAlignment="1">
      <alignment vertical="center"/>
    </xf>
    <xf numFmtId="164" fontId="7" fillId="0" borderId="24" xfId="0" applyNumberFormat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5" fillId="0" borderId="4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5" xfId="0" applyFont="1" applyBorder="1" applyAlignment="1">
      <alignment horizontal="left"/>
    </xf>
    <xf numFmtId="0" fontId="4" fillId="0" borderId="1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64" fontId="4" fillId="0" borderId="48" xfId="0" applyNumberFormat="1" applyFont="1" applyBorder="1" applyAlignment="1">
      <alignment vertical="center"/>
    </xf>
    <xf numFmtId="164" fontId="4" fillId="0" borderId="66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left"/>
    </xf>
    <xf numFmtId="0" fontId="4" fillId="0" borderId="64" xfId="0" applyFont="1" applyBorder="1" applyAlignment="1">
      <alignment horizontal="left"/>
    </xf>
    <xf numFmtId="0" fontId="7" fillId="0" borderId="5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6" fillId="0" borderId="5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13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abSelected="1" topLeftCell="A16" workbookViewId="0">
      <selection activeCell="C39" sqref="C39"/>
    </sheetView>
  </sheetViews>
  <sheetFormatPr defaultColWidth="81.5703125" defaultRowHeight="15.75" x14ac:dyDescent="0.2"/>
  <cols>
    <col min="1" max="1" width="2.42578125" style="2" customWidth="1"/>
    <col min="2" max="2" width="3.28515625" style="2" bestFit="1" customWidth="1"/>
    <col min="3" max="3" width="28.140625" style="2" bestFit="1" customWidth="1"/>
    <col min="4" max="4" width="12.7109375" style="2" customWidth="1"/>
    <col min="5" max="5" width="9" style="2" bestFit="1" customWidth="1"/>
    <col min="6" max="6" width="7.85546875" style="249" bestFit="1" customWidth="1"/>
    <col min="7" max="8" width="5.7109375" style="2" bestFit="1" customWidth="1"/>
    <col min="9" max="9" width="3.28515625" style="2" bestFit="1" customWidth="1"/>
    <col min="10" max="11" width="5.7109375" style="2" bestFit="1" customWidth="1"/>
    <col min="12" max="12" width="3.28515625" style="2" bestFit="1" customWidth="1"/>
    <col min="13" max="13" width="12.42578125" style="81" bestFit="1" customWidth="1"/>
    <col min="14" max="14" width="9.5703125" style="81" bestFit="1" customWidth="1"/>
    <col min="15" max="15" width="10.85546875" style="2" customWidth="1"/>
    <col min="16" max="16" width="7.42578125" style="2" hidden="1" customWidth="1"/>
    <col min="17" max="17" width="21.42578125" style="81" customWidth="1"/>
    <col min="18" max="18" width="13.140625" style="35" hidden="1" customWidth="1"/>
    <col min="19" max="19" width="12.42578125" style="2" bestFit="1" customWidth="1"/>
    <col min="20" max="20" width="42.7109375" style="434" customWidth="1"/>
    <col min="21" max="21" width="20" style="422" bestFit="1" customWidth="1"/>
    <col min="22" max="22" width="14.85546875" style="422" customWidth="1"/>
    <col min="23" max="23" width="11.85546875" style="81" customWidth="1"/>
    <col min="24" max="24" width="64" style="81" customWidth="1"/>
    <col min="25" max="16384" width="81.5703125" style="2"/>
  </cols>
  <sheetData>
    <row r="1" spans="2:24" x14ac:dyDescent="0.2">
      <c r="C1" s="500" t="s">
        <v>4</v>
      </c>
      <c r="N1" s="501" t="s">
        <v>93</v>
      </c>
      <c r="O1" s="501"/>
      <c r="P1" s="501"/>
      <c r="Q1" s="501"/>
      <c r="R1" s="501"/>
    </row>
    <row r="2" spans="2:24" x14ac:dyDescent="0.2">
      <c r="C2" s="500"/>
      <c r="P2" s="501" t="s">
        <v>95</v>
      </c>
      <c r="Q2" s="501"/>
      <c r="R2" s="501"/>
    </row>
    <row r="3" spans="2:24" x14ac:dyDescent="0.2">
      <c r="C3" s="2" t="s">
        <v>100</v>
      </c>
      <c r="R3" s="2"/>
    </row>
    <row r="4" spans="2:24" ht="18.75" x14ac:dyDescent="0.2">
      <c r="C4" s="423"/>
      <c r="D4" s="502" t="s">
        <v>5</v>
      </c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1" t="s">
        <v>2</v>
      </c>
      <c r="P4" s="501"/>
      <c r="Q4" s="501"/>
      <c r="R4" s="501"/>
    </row>
    <row r="5" spans="2:24" x14ac:dyDescent="0.2">
      <c r="B5" s="85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1" t="s">
        <v>6</v>
      </c>
      <c r="P5" s="501"/>
      <c r="Q5" s="501"/>
      <c r="R5" s="501"/>
      <c r="S5" s="49"/>
      <c r="T5" s="431"/>
      <c r="U5" s="431"/>
      <c r="V5" s="431"/>
    </row>
    <row r="6" spans="2:24" ht="16.5" thickBot="1" x14ac:dyDescent="0.25">
      <c r="D6" s="503" t="s">
        <v>137</v>
      </c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239"/>
      <c r="P6" s="501" t="s">
        <v>7</v>
      </c>
      <c r="Q6" s="501"/>
      <c r="R6" s="501"/>
      <c r="S6" s="49"/>
      <c r="U6" s="431"/>
      <c r="V6" s="431"/>
    </row>
    <row r="7" spans="2:24" ht="16.5" thickBot="1" x14ac:dyDescent="0.25">
      <c r="B7" s="123" t="s">
        <v>8</v>
      </c>
      <c r="C7" s="70" t="s">
        <v>111</v>
      </c>
      <c r="D7" s="504" t="s">
        <v>10</v>
      </c>
      <c r="E7" s="506" t="s">
        <v>16</v>
      </c>
      <c r="F7" s="243" t="s">
        <v>12</v>
      </c>
      <c r="G7" s="508" t="s">
        <v>13</v>
      </c>
      <c r="H7" s="509"/>
      <c r="I7" s="510"/>
      <c r="J7" s="508" t="s">
        <v>19</v>
      </c>
      <c r="K7" s="509"/>
      <c r="L7" s="509"/>
      <c r="M7" s="511" t="s">
        <v>99</v>
      </c>
      <c r="N7" s="513" t="s">
        <v>14</v>
      </c>
      <c r="O7" s="515" t="s">
        <v>97</v>
      </c>
      <c r="P7" s="233" t="s">
        <v>15</v>
      </c>
      <c r="Q7" s="521" t="s">
        <v>16</v>
      </c>
      <c r="R7" s="523" t="s">
        <v>17</v>
      </c>
      <c r="S7" s="525" t="s">
        <v>140</v>
      </c>
      <c r="T7" s="527" t="s">
        <v>141</v>
      </c>
      <c r="U7" s="529" t="s">
        <v>142</v>
      </c>
      <c r="V7" s="517" t="s">
        <v>143</v>
      </c>
      <c r="W7" s="517" t="s">
        <v>144</v>
      </c>
      <c r="X7" s="517" t="s">
        <v>145</v>
      </c>
    </row>
    <row r="8" spans="2:24" ht="20.25" thickBot="1" x14ac:dyDescent="0.25">
      <c r="B8" s="519" t="s">
        <v>87</v>
      </c>
      <c r="C8" s="520"/>
      <c r="D8" s="505"/>
      <c r="E8" s="507"/>
      <c r="F8" s="244" t="s">
        <v>102</v>
      </c>
      <c r="G8" s="258" t="s">
        <v>52</v>
      </c>
      <c r="H8" s="259" t="s">
        <v>53</v>
      </c>
      <c r="I8" s="260" t="s">
        <v>54</v>
      </c>
      <c r="J8" s="258" t="s">
        <v>52</v>
      </c>
      <c r="K8" s="259" t="s">
        <v>53</v>
      </c>
      <c r="L8" s="261" t="s">
        <v>54</v>
      </c>
      <c r="M8" s="512"/>
      <c r="N8" s="514"/>
      <c r="O8" s="516"/>
      <c r="P8" s="234" t="s">
        <v>20</v>
      </c>
      <c r="Q8" s="522"/>
      <c r="R8" s="524"/>
      <c r="S8" s="526"/>
      <c r="T8" s="528"/>
      <c r="U8" s="530"/>
      <c r="V8" s="518"/>
      <c r="W8" s="518"/>
      <c r="X8" s="518"/>
    </row>
    <row r="9" spans="2:24" s="84" customFormat="1" ht="31.5" x14ac:dyDescent="0.2">
      <c r="B9" s="374">
        <v>1</v>
      </c>
      <c r="C9" s="375" t="s">
        <v>227</v>
      </c>
      <c r="D9" s="208" t="s">
        <v>92</v>
      </c>
      <c r="E9" s="65" t="s">
        <v>222</v>
      </c>
      <c r="F9" s="212">
        <v>13456004</v>
      </c>
      <c r="G9" s="379">
        <v>12</v>
      </c>
      <c r="H9" s="380" t="s">
        <v>122</v>
      </c>
      <c r="I9" s="381">
        <v>20</v>
      </c>
      <c r="J9" s="379">
        <v>11</v>
      </c>
      <c r="K9" s="382">
        <v>5</v>
      </c>
      <c r="L9" s="383">
        <v>0</v>
      </c>
      <c r="M9" s="195">
        <f>J9%</f>
        <v>0.11</v>
      </c>
      <c r="N9" s="376">
        <v>0</v>
      </c>
      <c r="O9" s="44">
        <v>0</v>
      </c>
      <c r="P9" s="65"/>
      <c r="Q9" s="376">
        <v>0</v>
      </c>
      <c r="R9" s="206">
        <f>SUM(N9:Q9)</f>
        <v>0</v>
      </c>
      <c r="S9" s="440"/>
      <c r="T9" s="437" t="s">
        <v>146</v>
      </c>
      <c r="U9" s="442" t="s">
        <v>166</v>
      </c>
      <c r="V9" s="439" t="s">
        <v>172</v>
      </c>
      <c r="W9" s="438" t="s">
        <v>187</v>
      </c>
      <c r="X9" s="439" t="s">
        <v>178</v>
      </c>
    </row>
    <row r="10" spans="2:24" s="84" customFormat="1" x14ac:dyDescent="0.2">
      <c r="B10" s="73" t="s">
        <v>74</v>
      </c>
      <c r="C10" s="8" t="s">
        <v>118</v>
      </c>
      <c r="D10" s="377" t="s">
        <v>92</v>
      </c>
      <c r="E10" s="378" t="s">
        <v>28</v>
      </c>
      <c r="F10" s="211">
        <v>13456004</v>
      </c>
      <c r="G10" s="384" t="s">
        <v>119</v>
      </c>
      <c r="H10" s="385" t="s">
        <v>120</v>
      </c>
      <c r="I10" s="386" t="s">
        <v>121</v>
      </c>
      <c r="J10" s="384" t="s">
        <v>119</v>
      </c>
      <c r="K10" s="387">
        <v>2</v>
      </c>
      <c r="L10" s="388" t="s">
        <v>121</v>
      </c>
      <c r="M10" s="119">
        <f>J10%</f>
        <v>0.24</v>
      </c>
      <c r="N10" s="9">
        <v>2257</v>
      </c>
      <c r="O10" s="28">
        <f>SUM(N10*M10)</f>
        <v>541.67999999999995</v>
      </c>
      <c r="P10" s="5"/>
      <c r="Q10" s="237">
        <v>0</v>
      </c>
      <c r="R10" s="74">
        <f>SUM(N10:Q10)</f>
        <v>2798.68</v>
      </c>
      <c r="S10" s="385"/>
      <c r="T10" s="435"/>
      <c r="U10" s="433"/>
      <c r="V10" s="419"/>
      <c r="W10" s="429"/>
      <c r="X10" s="5"/>
    </row>
    <row r="11" spans="2:24" ht="31.5" x14ac:dyDescent="0.2">
      <c r="B11" s="73">
        <v>2</v>
      </c>
      <c r="C11" s="8" t="s">
        <v>228</v>
      </c>
      <c r="D11" s="102" t="s">
        <v>21</v>
      </c>
      <c r="E11" s="5" t="s">
        <v>223</v>
      </c>
      <c r="F11" s="211">
        <v>23425003</v>
      </c>
      <c r="G11" s="384">
        <v>29</v>
      </c>
      <c r="H11" s="387">
        <v>10</v>
      </c>
      <c r="I11" s="389">
        <v>19</v>
      </c>
      <c r="J11" s="384">
        <v>29</v>
      </c>
      <c r="K11" s="387">
        <v>10</v>
      </c>
      <c r="L11" s="388">
        <v>19</v>
      </c>
      <c r="M11" s="119">
        <f t="shared" ref="M11:M20" si="0">J11%</f>
        <v>0.28999999999999998</v>
      </c>
      <c r="N11" s="9">
        <v>1911</v>
      </c>
      <c r="O11" s="28">
        <f t="shared" ref="O11:O20" si="1">SUM(N11*M11)</f>
        <v>554.18999999999994</v>
      </c>
      <c r="P11" s="5" t="s">
        <v>22</v>
      </c>
      <c r="Q11" s="9">
        <v>38</v>
      </c>
      <c r="R11" s="74">
        <f>SUM(N11:Q11)</f>
        <v>2503.19</v>
      </c>
      <c r="S11" s="385">
        <v>7006061412</v>
      </c>
      <c r="T11" s="8" t="s">
        <v>173</v>
      </c>
      <c r="U11" s="432" t="s">
        <v>175</v>
      </c>
      <c r="V11" s="5" t="s">
        <v>172</v>
      </c>
      <c r="W11" s="430" t="s">
        <v>185</v>
      </c>
      <c r="X11" s="5" t="s">
        <v>178</v>
      </c>
    </row>
    <row r="12" spans="2:24" ht="31.5" x14ac:dyDescent="0.2">
      <c r="B12" s="73">
        <v>3</v>
      </c>
      <c r="C12" s="277" t="s">
        <v>229</v>
      </c>
      <c r="D12" s="149" t="s">
        <v>79</v>
      </c>
      <c r="E12" s="378" t="s">
        <v>28</v>
      </c>
      <c r="F12" s="115">
        <v>23425002</v>
      </c>
      <c r="G12" s="390">
        <v>8</v>
      </c>
      <c r="H12" s="391">
        <v>8</v>
      </c>
      <c r="I12" s="392">
        <v>29</v>
      </c>
      <c r="J12" s="390">
        <v>3</v>
      </c>
      <c r="K12" s="391">
        <v>5</v>
      </c>
      <c r="L12" s="393">
        <v>0</v>
      </c>
      <c r="M12" s="184">
        <f t="shared" si="0"/>
        <v>0.03</v>
      </c>
      <c r="N12" s="107">
        <v>1853</v>
      </c>
      <c r="O12" s="27">
        <f t="shared" si="1"/>
        <v>55.589999999999996</v>
      </c>
      <c r="P12" s="5" t="s">
        <v>22</v>
      </c>
      <c r="Q12" s="9" t="s">
        <v>28</v>
      </c>
      <c r="R12" s="74">
        <f t="shared" ref="R12:R20" si="2">SUM(N12:Q12)</f>
        <v>1908.59</v>
      </c>
      <c r="S12" s="385">
        <v>8612217977</v>
      </c>
      <c r="T12" s="8" t="s">
        <v>190</v>
      </c>
      <c r="U12" s="432" t="s">
        <v>191</v>
      </c>
      <c r="V12" s="5" t="s">
        <v>172</v>
      </c>
      <c r="W12" s="430" t="s">
        <v>192</v>
      </c>
      <c r="X12" s="5" t="s">
        <v>178</v>
      </c>
    </row>
    <row r="13" spans="2:24" ht="31.5" x14ac:dyDescent="0.2">
      <c r="B13" s="73">
        <v>4</v>
      </c>
      <c r="C13" s="8" t="s">
        <v>58</v>
      </c>
      <c r="D13" s="102" t="s">
        <v>26</v>
      </c>
      <c r="E13" s="26" t="s">
        <v>222</v>
      </c>
      <c r="F13" s="211">
        <v>23425002</v>
      </c>
      <c r="G13" s="384">
        <v>23</v>
      </c>
      <c r="H13" s="385">
        <v>2</v>
      </c>
      <c r="I13" s="394">
        <v>24</v>
      </c>
      <c r="J13" s="384">
        <v>14</v>
      </c>
      <c r="K13" s="387">
        <v>6</v>
      </c>
      <c r="L13" s="388">
        <v>21</v>
      </c>
      <c r="M13" s="119">
        <f t="shared" si="0"/>
        <v>0.14000000000000001</v>
      </c>
      <c r="N13" s="9">
        <v>1853</v>
      </c>
      <c r="O13" s="28">
        <f t="shared" si="1"/>
        <v>259.42</v>
      </c>
      <c r="P13" s="5" t="s">
        <v>22</v>
      </c>
      <c r="Q13" s="9">
        <v>54</v>
      </c>
      <c r="R13" s="74">
        <f t="shared" si="2"/>
        <v>2166.42</v>
      </c>
      <c r="S13" s="385">
        <v>7702055095</v>
      </c>
      <c r="T13" s="8" t="s">
        <v>176</v>
      </c>
      <c r="U13" s="432" t="s">
        <v>179</v>
      </c>
      <c r="V13" s="5" t="s">
        <v>177</v>
      </c>
      <c r="W13" s="430" t="s">
        <v>186</v>
      </c>
      <c r="X13" s="5" t="s">
        <v>178</v>
      </c>
    </row>
    <row r="14" spans="2:24" ht="31.5" x14ac:dyDescent="0.2">
      <c r="B14" s="73">
        <v>5</v>
      </c>
      <c r="C14" s="145" t="s">
        <v>78</v>
      </c>
      <c r="D14" s="178" t="s">
        <v>26</v>
      </c>
      <c r="E14" s="5" t="s">
        <v>223</v>
      </c>
      <c r="F14" s="215">
        <v>23425002</v>
      </c>
      <c r="G14" s="395">
        <v>17</v>
      </c>
      <c r="H14" s="396">
        <v>6</v>
      </c>
      <c r="I14" s="394">
        <v>18</v>
      </c>
      <c r="J14" s="395">
        <v>6</v>
      </c>
      <c r="K14" s="397">
        <v>10</v>
      </c>
      <c r="L14" s="398">
        <v>14</v>
      </c>
      <c r="M14" s="119">
        <f t="shared" si="0"/>
        <v>0.06</v>
      </c>
      <c r="N14" s="9">
        <v>1853</v>
      </c>
      <c r="O14" s="147">
        <f t="shared" si="1"/>
        <v>111.17999999999999</v>
      </c>
      <c r="P14" s="17"/>
      <c r="Q14" s="146">
        <v>38</v>
      </c>
      <c r="R14" s="74">
        <f>SUM(N14:Q14)</f>
        <v>2002.18</v>
      </c>
      <c r="S14" s="396">
        <v>8002051491</v>
      </c>
      <c r="T14" s="437" t="s">
        <v>180</v>
      </c>
      <c r="U14" s="432" t="s">
        <v>181</v>
      </c>
      <c r="V14" s="5" t="s">
        <v>177</v>
      </c>
      <c r="W14" s="429" t="s">
        <v>187</v>
      </c>
      <c r="X14" s="5" t="s">
        <v>178</v>
      </c>
    </row>
    <row r="15" spans="2:24" ht="31.5" x14ac:dyDescent="0.2">
      <c r="B15" s="87">
        <v>6</v>
      </c>
      <c r="C15" s="145" t="s">
        <v>101</v>
      </c>
      <c r="D15" s="102" t="s">
        <v>26</v>
      </c>
      <c r="E15" s="50" t="s">
        <v>224</v>
      </c>
      <c r="F15" s="211">
        <v>23425002</v>
      </c>
      <c r="G15" s="384">
        <v>16</v>
      </c>
      <c r="H15" s="385">
        <v>10</v>
      </c>
      <c r="I15" s="394">
        <v>0</v>
      </c>
      <c r="J15" s="384">
        <v>4</v>
      </c>
      <c r="K15" s="387">
        <v>2</v>
      </c>
      <c r="L15" s="388">
        <v>13</v>
      </c>
      <c r="M15" s="119">
        <f t="shared" si="0"/>
        <v>0.04</v>
      </c>
      <c r="N15" s="9">
        <v>1853</v>
      </c>
      <c r="O15" s="28">
        <f t="shared" si="1"/>
        <v>74.12</v>
      </c>
      <c r="P15" s="5"/>
      <c r="Q15" s="9">
        <v>33</v>
      </c>
      <c r="R15" s="210">
        <f t="shared" si="2"/>
        <v>1960.12</v>
      </c>
      <c r="S15" s="396">
        <v>8710041434</v>
      </c>
      <c r="T15" s="437" t="s">
        <v>188</v>
      </c>
      <c r="U15" s="432" t="s">
        <v>189</v>
      </c>
      <c r="V15" s="5" t="s">
        <v>177</v>
      </c>
      <c r="W15" s="430" t="s">
        <v>187</v>
      </c>
      <c r="X15" s="5" t="s">
        <v>178</v>
      </c>
    </row>
    <row r="16" spans="2:24" ht="31.5" x14ac:dyDescent="0.2">
      <c r="B16" s="87">
        <v>7</v>
      </c>
      <c r="C16" s="8" t="s">
        <v>154</v>
      </c>
      <c r="D16" s="102" t="s">
        <v>21</v>
      </c>
      <c r="E16" s="5" t="s">
        <v>223</v>
      </c>
      <c r="F16" s="211">
        <v>23425003</v>
      </c>
      <c r="G16" s="384">
        <v>27</v>
      </c>
      <c r="H16" s="387">
        <v>0</v>
      </c>
      <c r="I16" s="389">
        <v>15</v>
      </c>
      <c r="J16" s="384">
        <v>27</v>
      </c>
      <c r="K16" s="387">
        <v>0</v>
      </c>
      <c r="L16" s="388">
        <v>15</v>
      </c>
      <c r="M16" s="119">
        <f t="shared" si="0"/>
        <v>0.27</v>
      </c>
      <c r="N16" s="9">
        <v>1911</v>
      </c>
      <c r="O16" s="28">
        <f t="shared" si="1"/>
        <v>515.97</v>
      </c>
      <c r="P16" s="5" t="s">
        <v>22</v>
      </c>
      <c r="Q16" s="9">
        <v>38</v>
      </c>
      <c r="R16" s="74">
        <f t="shared" si="2"/>
        <v>2464.9700000000003</v>
      </c>
      <c r="S16" s="396">
        <v>7410311476</v>
      </c>
      <c r="T16" s="8" t="s">
        <v>193</v>
      </c>
      <c r="U16" s="432" t="s">
        <v>194</v>
      </c>
      <c r="V16" s="5" t="s">
        <v>177</v>
      </c>
      <c r="W16" s="430" t="s">
        <v>195</v>
      </c>
      <c r="X16" s="5" t="s">
        <v>178</v>
      </c>
    </row>
    <row r="17" spans="1:24" ht="31.5" x14ac:dyDescent="0.2">
      <c r="B17" s="87">
        <v>8</v>
      </c>
      <c r="C17" s="42" t="s">
        <v>60</v>
      </c>
      <c r="D17" s="102" t="s">
        <v>21</v>
      </c>
      <c r="E17" s="5" t="s">
        <v>225</v>
      </c>
      <c r="F17" s="211">
        <v>23425003</v>
      </c>
      <c r="G17" s="384">
        <v>18</v>
      </c>
      <c r="H17" s="385">
        <v>3</v>
      </c>
      <c r="I17" s="394">
        <v>0</v>
      </c>
      <c r="J17" s="384">
        <v>15</v>
      </c>
      <c r="K17" s="387">
        <v>4</v>
      </c>
      <c r="L17" s="388">
        <v>10</v>
      </c>
      <c r="M17" s="119">
        <f t="shared" si="0"/>
        <v>0.15</v>
      </c>
      <c r="N17" s="9">
        <v>1911</v>
      </c>
      <c r="O17" s="44">
        <f t="shared" si="1"/>
        <v>286.64999999999998</v>
      </c>
      <c r="P17" s="33"/>
      <c r="Q17" s="43">
        <v>76</v>
      </c>
      <c r="R17" s="74">
        <f t="shared" si="2"/>
        <v>2273.65</v>
      </c>
      <c r="S17" s="396">
        <v>7708221454</v>
      </c>
      <c r="T17" s="8" t="s">
        <v>196</v>
      </c>
      <c r="U17" s="432" t="s">
        <v>197</v>
      </c>
      <c r="V17" s="5" t="s">
        <v>177</v>
      </c>
      <c r="W17" s="430" t="s">
        <v>186</v>
      </c>
      <c r="X17" s="5" t="s">
        <v>178</v>
      </c>
    </row>
    <row r="18" spans="1:24" ht="31.5" x14ac:dyDescent="0.2">
      <c r="B18" s="87">
        <v>9</v>
      </c>
      <c r="C18" s="8" t="s">
        <v>56</v>
      </c>
      <c r="D18" s="102" t="s">
        <v>26</v>
      </c>
      <c r="E18" s="50" t="s">
        <v>223</v>
      </c>
      <c r="F18" s="211">
        <v>23425002</v>
      </c>
      <c r="G18" s="390">
        <v>12</v>
      </c>
      <c r="H18" s="399">
        <v>11</v>
      </c>
      <c r="I18" s="400">
        <v>20</v>
      </c>
      <c r="J18" s="390">
        <v>11</v>
      </c>
      <c r="K18" s="391">
        <v>5</v>
      </c>
      <c r="L18" s="401">
        <v>0</v>
      </c>
      <c r="M18" s="119">
        <f t="shared" si="0"/>
        <v>0.11</v>
      </c>
      <c r="N18" s="43" t="s">
        <v>28</v>
      </c>
      <c r="O18" s="44" t="s">
        <v>28</v>
      </c>
      <c r="P18" s="33"/>
      <c r="Q18" s="43" t="s">
        <v>28</v>
      </c>
      <c r="R18" s="68">
        <f t="shared" si="2"/>
        <v>0</v>
      </c>
      <c r="S18" s="440"/>
      <c r="T18" s="437" t="s">
        <v>146</v>
      </c>
      <c r="U18" s="442" t="s">
        <v>166</v>
      </c>
      <c r="V18" s="439" t="s">
        <v>172</v>
      </c>
      <c r="W18" s="438" t="s">
        <v>187</v>
      </c>
      <c r="X18" s="439" t="s">
        <v>178</v>
      </c>
    </row>
    <row r="19" spans="1:24" ht="31.5" x14ac:dyDescent="0.2">
      <c r="B19" s="88" t="s">
        <v>96</v>
      </c>
      <c r="C19" s="42" t="s">
        <v>94</v>
      </c>
      <c r="D19" s="99" t="s">
        <v>26</v>
      </c>
      <c r="E19" s="378" t="s">
        <v>28</v>
      </c>
      <c r="F19" s="212">
        <v>23425002</v>
      </c>
      <c r="G19" s="402">
        <v>6</v>
      </c>
      <c r="H19" s="403">
        <v>1</v>
      </c>
      <c r="I19" s="404">
        <v>28</v>
      </c>
      <c r="J19" s="402">
        <v>2</v>
      </c>
      <c r="K19" s="403">
        <v>2</v>
      </c>
      <c r="L19" s="405">
        <v>14</v>
      </c>
      <c r="M19" s="119">
        <f t="shared" si="0"/>
        <v>0.02</v>
      </c>
      <c r="N19" s="43">
        <v>0</v>
      </c>
      <c r="O19" s="44">
        <f>SUM(N19*M19)</f>
        <v>0</v>
      </c>
      <c r="P19" s="3" t="s">
        <v>22</v>
      </c>
      <c r="Q19" s="43" t="s">
        <v>28</v>
      </c>
      <c r="R19" s="68">
        <f>SUM(N19:Q19)</f>
        <v>0</v>
      </c>
      <c r="S19" s="440"/>
      <c r="T19" s="437" t="s">
        <v>146</v>
      </c>
      <c r="U19" s="442" t="s">
        <v>166</v>
      </c>
      <c r="V19" s="439" t="s">
        <v>172</v>
      </c>
      <c r="W19" s="438" t="s">
        <v>187</v>
      </c>
      <c r="X19" s="439" t="s">
        <v>178</v>
      </c>
    </row>
    <row r="20" spans="1:24" ht="32.25" thickBot="1" x14ac:dyDescent="0.25">
      <c r="B20" s="88" t="s">
        <v>109</v>
      </c>
      <c r="C20" s="242" t="s">
        <v>91</v>
      </c>
      <c r="D20" s="99" t="s">
        <v>26</v>
      </c>
      <c r="E20" s="456" t="s">
        <v>28</v>
      </c>
      <c r="F20" s="212">
        <v>23425002</v>
      </c>
      <c r="G20" s="402">
        <v>2</v>
      </c>
      <c r="H20" s="403">
        <v>9</v>
      </c>
      <c r="I20" s="404">
        <v>20</v>
      </c>
      <c r="J20" s="402">
        <v>1</v>
      </c>
      <c r="K20" s="403">
        <v>3</v>
      </c>
      <c r="L20" s="405">
        <v>29</v>
      </c>
      <c r="M20" s="457">
        <f t="shared" si="0"/>
        <v>0.01</v>
      </c>
      <c r="N20" s="43">
        <v>1853</v>
      </c>
      <c r="O20" s="44">
        <f t="shared" si="1"/>
        <v>18.53</v>
      </c>
      <c r="P20" s="3" t="s">
        <v>22</v>
      </c>
      <c r="Q20" s="43" t="s">
        <v>28</v>
      </c>
      <c r="R20" s="68">
        <f t="shared" si="2"/>
        <v>1871.53</v>
      </c>
      <c r="S20" s="396">
        <v>9811137958</v>
      </c>
      <c r="T20" s="8" t="s">
        <v>182</v>
      </c>
      <c r="U20" s="432" t="s">
        <v>183</v>
      </c>
      <c r="V20" s="5" t="s">
        <v>172</v>
      </c>
      <c r="W20" s="430" t="s">
        <v>184</v>
      </c>
      <c r="X20" s="5" t="s">
        <v>178</v>
      </c>
    </row>
    <row r="21" spans="1:24" ht="32.25" thickBot="1" x14ac:dyDescent="0.25">
      <c r="A21" s="458"/>
      <c r="B21" s="156">
        <v>10</v>
      </c>
      <c r="C21" s="127" t="s">
        <v>84</v>
      </c>
      <c r="D21" s="98" t="s">
        <v>39</v>
      </c>
      <c r="E21" s="45" t="s">
        <v>28</v>
      </c>
      <c r="F21" s="241">
        <v>81822004</v>
      </c>
      <c r="G21" s="349">
        <v>41</v>
      </c>
      <c r="H21" s="350" t="s">
        <v>124</v>
      </c>
      <c r="I21" s="351">
        <v>12</v>
      </c>
      <c r="J21" s="352">
        <v>35</v>
      </c>
      <c r="K21" s="353" t="s">
        <v>123</v>
      </c>
      <c r="L21" s="354">
        <v>10</v>
      </c>
      <c r="M21" s="272">
        <f>J21%</f>
        <v>0.35</v>
      </c>
      <c r="N21" s="91">
        <v>933</v>
      </c>
      <c r="O21" s="92">
        <f>SUM(N21*M21)</f>
        <v>326.54999999999995</v>
      </c>
      <c r="P21" s="45" t="s">
        <v>34</v>
      </c>
      <c r="Q21" s="91" t="s">
        <v>28</v>
      </c>
      <c r="R21" s="411">
        <f>SUM(N21:Q21)</f>
        <v>1259.55</v>
      </c>
      <c r="S21" s="396">
        <v>5909191445</v>
      </c>
      <c r="T21" s="8" t="s">
        <v>150</v>
      </c>
      <c r="U21" s="432" t="s">
        <v>151</v>
      </c>
      <c r="V21" s="9" t="s">
        <v>148</v>
      </c>
      <c r="W21" s="426"/>
      <c r="X21" s="9" t="s">
        <v>152</v>
      </c>
    </row>
    <row r="22" spans="1:24" ht="31.5" x14ac:dyDescent="0.2">
      <c r="B22" s="123">
        <v>11</v>
      </c>
      <c r="C22" s="125" t="s">
        <v>230</v>
      </c>
      <c r="D22" s="100" t="s">
        <v>37</v>
      </c>
      <c r="E22" s="378" t="s">
        <v>28</v>
      </c>
      <c r="F22" s="214">
        <v>41102001</v>
      </c>
      <c r="G22" s="327">
        <v>26</v>
      </c>
      <c r="H22" s="330" t="s">
        <v>125</v>
      </c>
      <c r="I22" s="424">
        <v>0</v>
      </c>
      <c r="J22" s="327">
        <v>26</v>
      </c>
      <c r="K22" s="330" t="s">
        <v>125</v>
      </c>
      <c r="L22" s="331">
        <v>0</v>
      </c>
      <c r="M22" s="118">
        <f t="shared" ref="M22:M28" si="3">J22%</f>
        <v>0.26</v>
      </c>
      <c r="N22" s="59">
        <v>960</v>
      </c>
      <c r="O22" s="60">
        <f t="shared" ref="O22:O28" si="4">SUM(N22*M22)</f>
        <v>249.60000000000002</v>
      </c>
      <c r="P22" s="70" t="s">
        <v>34</v>
      </c>
      <c r="Q22" s="9">
        <f>SUM(21*2.71)</f>
        <v>56.91</v>
      </c>
      <c r="R22" s="425">
        <f t="shared" ref="R22:R28" si="5">SUM(N22:Q22)</f>
        <v>1266.51</v>
      </c>
      <c r="S22" s="385">
        <v>7307231474</v>
      </c>
      <c r="T22" s="8" t="s">
        <v>146</v>
      </c>
      <c r="U22" s="432" t="s">
        <v>166</v>
      </c>
      <c r="V22" s="5" t="s">
        <v>147</v>
      </c>
      <c r="W22" s="426"/>
      <c r="X22" s="5" t="s">
        <v>153</v>
      </c>
    </row>
    <row r="23" spans="1:24" ht="31.5" x14ac:dyDescent="0.2">
      <c r="B23" s="177">
        <v>12</v>
      </c>
      <c r="C23" s="176" t="s">
        <v>63</v>
      </c>
      <c r="D23" s="178" t="s">
        <v>38</v>
      </c>
      <c r="E23" s="378" t="s">
        <v>28</v>
      </c>
      <c r="F23" s="215">
        <v>53123003</v>
      </c>
      <c r="G23" s="310">
        <v>42</v>
      </c>
      <c r="H23" s="311" t="s">
        <v>126</v>
      </c>
      <c r="I23" s="312">
        <v>27</v>
      </c>
      <c r="J23" s="310">
        <v>42</v>
      </c>
      <c r="K23" s="311" t="s">
        <v>126</v>
      </c>
      <c r="L23" s="312">
        <v>27</v>
      </c>
      <c r="M23" s="183">
        <f t="shared" si="3"/>
        <v>0.42</v>
      </c>
      <c r="N23" s="146">
        <v>933</v>
      </c>
      <c r="O23" s="147">
        <f t="shared" si="4"/>
        <v>391.86</v>
      </c>
      <c r="P23" s="17" t="s">
        <v>34</v>
      </c>
      <c r="Q23" s="9">
        <f t="shared" ref="Q23:Q28" si="6">SUM(21*2.71)</f>
        <v>56.91</v>
      </c>
      <c r="R23" s="148">
        <f t="shared" si="5"/>
        <v>1381.7700000000002</v>
      </c>
      <c r="S23" s="385">
        <v>6109171518</v>
      </c>
      <c r="T23" s="8" t="s">
        <v>164</v>
      </c>
      <c r="U23" s="432" t="s">
        <v>165</v>
      </c>
      <c r="V23" s="5" t="s">
        <v>148</v>
      </c>
      <c r="W23" s="420"/>
      <c r="X23" s="5" t="s">
        <v>167</v>
      </c>
    </row>
    <row r="24" spans="1:24" ht="31.5" x14ac:dyDescent="0.2">
      <c r="B24" s="126">
        <v>13</v>
      </c>
      <c r="C24" s="128" t="s">
        <v>231</v>
      </c>
      <c r="D24" s="102" t="s">
        <v>38</v>
      </c>
      <c r="E24" s="378" t="s">
        <v>28</v>
      </c>
      <c r="F24" s="211">
        <v>53123003</v>
      </c>
      <c r="G24" s="323" t="s">
        <v>127</v>
      </c>
      <c r="H24" s="338" t="s">
        <v>128</v>
      </c>
      <c r="I24" s="357">
        <v>5</v>
      </c>
      <c r="J24" s="323" t="s">
        <v>131</v>
      </c>
      <c r="K24" s="332" t="s">
        <v>128</v>
      </c>
      <c r="L24" s="334">
        <v>5</v>
      </c>
      <c r="M24" s="183">
        <f t="shared" si="3"/>
        <v>0.4</v>
      </c>
      <c r="N24" s="146">
        <v>933</v>
      </c>
      <c r="O24" s="28">
        <f t="shared" si="4"/>
        <v>373.20000000000005</v>
      </c>
      <c r="P24" s="5" t="s">
        <v>34</v>
      </c>
      <c r="Q24" s="9">
        <f t="shared" si="6"/>
        <v>56.91</v>
      </c>
      <c r="R24" s="427">
        <f t="shared" si="5"/>
        <v>1363.1100000000001</v>
      </c>
      <c r="S24" s="385">
        <v>6407261594</v>
      </c>
      <c r="T24" s="8" t="s">
        <v>155</v>
      </c>
      <c r="U24" s="432" t="s">
        <v>156</v>
      </c>
      <c r="V24" s="5" t="s">
        <v>148</v>
      </c>
      <c r="W24" s="426"/>
      <c r="X24" s="5" t="s">
        <v>157</v>
      </c>
    </row>
    <row r="25" spans="1:24" ht="31.5" x14ac:dyDescent="0.2">
      <c r="B25" s="126">
        <v>14</v>
      </c>
      <c r="C25" s="128" t="s">
        <v>65</v>
      </c>
      <c r="D25" s="102" t="s">
        <v>38</v>
      </c>
      <c r="E25" s="378" t="s">
        <v>28</v>
      </c>
      <c r="F25" s="211">
        <v>53123003</v>
      </c>
      <c r="G25" s="323" t="s">
        <v>129</v>
      </c>
      <c r="H25" s="332" t="s">
        <v>128</v>
      </c>
      <c r="I25" s="312">
        <v>17</v>
      </c>
      <c r="J25" s="323" t="s">
        <v>129</v>
      </c>
      <c r="K25" s="332" t="s">
        <v>128</v>
      </c>
      <c r="L25" s="334">
        <v>17</v>
      </c>
      <c r="M25" s="183">
        <f t="shared" si="3"/>
        <v>0.35</v>
      </c>
      <c r="N25" s="146">
        <v>933</v>
      </c>
      <c r="O25" s="28">
        <f t="shared" si="4"/>
        <v>326.54999999999995</v>
      </c>
      <c r="P25" s="5" t="s">
        <v>34</v>
      </c>
      <c r="Q25" s="9">
        <f t="shared" si="6"/>
        <v>56.91</v>
      </c>
      <c r="R25" s="427">
        <f t="shared" si="5"/>
        <v>1316.46</v>
      </c>
      <c r="S25" s="385">
        <v>6909281411</v>
      </c>
      <c r="T25" s="8" t="s">
        <v>158</v>
      </c>
      <c r="U25" s="432" t="s">
        <v>159</v>
      </c>
      <c r="V25" s="5" t="s">
        <v>148</v>
      </c>
      <c r="W25" s="426"/>
      <c r="X25" s="5" t="s">
        <v>160</v>
      </c>
    </row>
    <row r="26" spans="1:24" ht="31.5" x14ac:dyDescent="0.2">
      <c r="B26" s="177">
        <v>15</v>
      </c>
      <c r="C26" s="270" t="s">
        <v>107</v>
      </c>
      <c r="D26" s="204" t="s">
        <v>32</v>
      </c>
      <c r="E26" s="378" t="s">
        <v>28</v>
      </c>
      <c r="F26" s="211">
        <v>51202001</v>
      </c>
      <c r="G26" s="310">
        <v>12</v>
      </c>
      <c r="H26" s="311" t="s">
        <v>130</v>
      </c>
      <c r="I26" s="312" t="s">
        <v>116</v>
      </c>
      <c r="J26" s="310" t="s">
        <v>117</v>
      </c>
      <c r="K26" s="311" t="s">
        <v>123</v>
      </c>
      <c r="L26" s="312">
        <v>10</v>
      </c>
      <c r="M26" s="183">
        <f t="shared" si="3"/>
        <v>0.01</v>
      </c>
      <c r="N26" s="9">
        <v>933</v>
      </c>
      <c r="O26" s="147">
        <f t="shared" si="4"/>
        <v>9.33</v>
      </c>
      <c r="P26" s="17" t="s">
        <v>34</v>
      </c>
      <c r="Q26" s="9">
        <f t="shared" si="6"/>
        <v>56.91</v>
      </c>
      <c r="R26" s="148">
        <f t="shared" si="5"/>
        <v>999.24</v>
      </c>
      <c r="S26" s="396">
        <v>9003311419</v>
      </c>
      <c r="T26" s="8" t="s">
        <v>209</v>
      </c>
      <c r="U26" s="442"/>
      <c r="V26" s="5" t="s">
        <v>163</v>
      </c>
      <c r="W26" s="420"/>
      <c r="X26" s="5" t="s">
        <v>210</v>
      </c>
    </row>
    <row r="27" spans="1:24" ht="31.5" x14ac:dyDescent="0.2">
      <c r="B27" s="126">
        <v>16</v>
      </c>
      <c r="C27" s="166" t="s">
        <v>232</v>
      </c>
      <c r="D27" s="149" t="s">
        <v>32</v>
      </c>
      <c r="E27" s="378" t="s">
        <v>28</v>
      </c>
      <c r="F27" s="115">
        <v>51202001</v>
      </c>
      <c r="G27" s="319" t="s">
        <v>132</v>
      </c>
      <c r="H27" s="335" t="s">
        <v>128</v>
      </c>
      <c r="I27" s="179">
        <v>0</v>
      </c>
      <c r="J27" s="319" t="s">
        <v>132</v>
      </c>
      <c r="K27" s="335" t="s">
        <v>128</v>
      </c>
      <c r="L27" s="181">
        <v>0</v>
      </c>
      <c r="M27" s="183">
        <f t="shared" si="3"/>
        <v>0.42</v>
      </c>
      <c r="N27" s="107">
        <v>933</v>
      </c>
      <c r="O27" s="27">
        <f t="shared" si="4"/>
        <v>391.86</v>
      </c>
      <c r="P27" s="26" t="s">
        <v>34</v>
      </c>
      <c r="Q27" s="9">
        <f t="shared" si="6"/>
        <v>56.91</v>
      </c>
      <c r="R27" s="428">
        <f t="shared" si="5"/>
        <v>1381.7700000000002</v>
      </c>
      <c r="S27" s="396">
        <v>6304231416</v>
      </c>
      <c r="T27" s="8" t="s">
        <v>161</v>
      </c>
      <c r="U27" s="432" t="s">
        <v>162</v>
      </c>
      <c r="V27" s="5" t="s">
        <v>163</v>
      </c>
      <c r="W27" s="426"/>
      <c r="X27" s="5" t="s">
        <v>171</v>
      </c>
    </row>
    <row r="28" spans="1:24" ht="31.5" x14ac:dyDescent="0.2">
      <c r="B28" s="126">
        <v>17</v>
      </c>
      <c r="C28" s="128" t="s">
        <v>233</v>
      </c>
      <c r="D28" s="102" t="s">
        <v>38</v>
      </c>
      <c r="E28" s="378" t="s">
        <v>28</v>
      </c>
      <c r="F28" s="211">
        <v>53123003</v>
      </c>
      <c r="G28" s="323">
        <v>24</v>
      </c>
      <c r="H28" s="332" t="s">
        <v>125</v>
      </c>
      <c r="I28" s="312">
        <v>25</v>
      </c>
      <c r="J28" s="323">
        <v>24</v>
      </c>
      <c r="K28" s="332" t="s">
        <v>125</v>
      </c>
      <c r="L28" s="334">
        <v>25</v>
      </c>
      <c r="M28" s="263">
        <f t="shared" si="3"/>
        <v>0.24</v>
      </c>
      <c r="N28" s="146">
        <v>933</v>
      </c>
      <c r="O28" s="28">
        <f t="shared" si="4"/>
        <v>223.92</v>
      </c>
      <c r="P28" s="5" t="s">
        <v>34</v>
      </c>
      <c r="Q28" s="9">
        <f t="shared" si="6"/>
        <v>56.91</v>
      </c>
      <c r="R28" s="427">
        <f t="shared" si="5"/>
        <v>1213.8300000000002</v>
      </c>
      <c r="S28" s="396">
        <v>7202115375</v>
      </c>
      <c r="T28" s="8" t="s">
        <v>168</v>
      </c>
      <c r="U28" s="432" t="s">
        <v>169</v>
      </c>
      <c r="V28" s="5" t="s">
        <v>148</v>
      </c>
      <c r="W28" s="420"/>
      <c r="X28" s="5" t="s">
        <v>170</v>
      </c>
    </row>
    <row r="29" spans="1:24" ht="32.25" thickBot="1" x14ac:dyDescent="0.25">
      <c r="B29" s="141">
        <v>18</v>
      </c>
      <c r="C29" s="460" t="s">
        <v>61</v>
      </c>
      <c r="D29" s="115" t="s">
        <v>26</v>
      </c>
      <c r="E29" s="26" t="s">
        <v>223</v>
      </c>
      <c r="F29" s="461">
        <v>23425002</v>
      </c>
      <c r="G29" s="319">
        <v>20</v>
      </c>
      <c r="H29" s="56" t="s">
        <v>133</v>
      </c>
      <c r="I29" s="462">
        <v>14</v>
      </c>
      <c r="J29" s="319">
        <v>11</v>
      </c>
      <c r="K29" s="335" t="s">
        <v>134</v>
      </c>
      <c r="L29" s="181">
        <v>20</v>
      </c>
      <c r="M29" s="463">
        <f t="shared" ref="M29:M38" si="7">J29%</f>
        <v>0.11</v>
      </c>
      <c r="N29" s="107">
        <v>1853</v>
      </c>
      <c r="O29" s="27">
        <f t="shared" ref="O29:O35" si="8">SUM(N29*M29)</f>
        <v>203.83</v>
      </c>
      <c r="P29" s="26" t="s">
        <v>22</v>
      </c>
      <c r="Q29" s="107">
        <v>38</v>
      </c>
      <c r="R29" s="122">
        <f t="shared" ref="R29:R38" si="9">SUM(N29:Q29)</f>
        <v>2094.83</v>
      </c>
      <c r="S29" s="396">
        <v>7204191414</v>
      </c>
      <c r="T29" s="8" t="s">
        <v>198</v>
      </c>
      <c r="U29" s="432" t="s">
        <v>199</v>
      </c>
      <c r="V29" s="5" t="s">
        <v>177</v>
      </c>
      <c r="W29" s="426" t="s">
        <v>200</v>
      </c>
      <c r="X29" s="5" t="s">
        <v>178</v>
      </c>
    </row>
    <row r="30" spans="1:24" x14ac:dyDescent="0.2">
      <c r="B30" s="26">
        <v>19</v>
      </c>
      <c r="C30" s="460" t="s">
        <v>234</v>
      </c>
      <c r="D30" s="149" t="s">
        <v>38</v>
      </c>
      <c r="E30" s="467" t="s">
        <v>28</v>
      </c>
      <c r="F30" s="115">
        <v>53123003</v>
      </c>
      <c r="G30" s="319">
        <v>32</v>
      </c>
      <c r="H30" s="56" t="s">
        <v>130</v>
      </c>
      <c r="I30" s="336">
        <v>5</v>
      </c>
      <c r="J30" s="180">
        <v>20</v>
      </c>
      <c r="K30" s="335" t="s">
        <v>135</v>
      </c>
      <c r="L30" s="181">
        <v>0</v>
      </c>
      <c r="M30" s="468">
        <f t="shared" si="7"/>
        <v>0.2</v>
      </c>
      <c r="N30" s="107">
        <v>933</v>
      </c>
      <c r="O30" s="27">
        <f t="shared" si="8"/>
        <v>186.60000000000002</v>
      </c>
      <c r="P30" s="26" t="s">
        <v>34</v>
      </c>
      <c r="Q30" s="107">
        <f>SUM(21*2.71)</f>
        <v>56.91</v>
      </c>
      <c r="R30" s="469">
        <f t="shared" si="9"/>
        <v>1176.51</v>
      </c>
      <c r="S30" s="385">
        <v>7008051413</v>
      </c>
      <c r="T30" s="8" t="s">
        <v>174</v>
      </c>
      <c r="U30" s="432" t="s">
        <v>201</v>
      </c>
      <c r="V30" s="5" t="s">
        <v>147</v>
      </c>
      <c r="W30" s="426"/>
      <c r="X30" s="5" t="s">
        <v>202</v>
      </c>
    </row>
    <row r="31" spans="1:24" ht="31.5" x14ac:dyDescent="0.2">
      <c r="B31" s="5">
        <v>20</v>
      </c>
      <c r="C31" s="8" t="s">
        <v>81</v>
      </c>
      <c r="D31" s="102" t="s">
        <v>38</v>
      </c>
      <c r="E31" s="378" t="s">
        <v>28</v>
      </c>
      <c r="F31" s="211">
        <v>53123003</v>
      </c>
      <c r="G31" s="323" t="s">
        <v>125</v>
      </c>
      <c r="H31" s="338" t="s">
        <v>128</v>
      </c>
      <c r="I31" s="357">
        <v>15</v>
      </c>
      <c r="J31" s="358">
        <v>3</v>
      </c>
      <c r="K31" s="332" t="s">
        <v>123</v>
      </c>
      <c r="L31" s="334">
        <v>0</v>
      </c>
      <c r="M31" s="263">
        <f t="shared" si="7"/>
        <v>0.03</v>
      </c>
      <c r="N31" s="9">
        <v>0</v>
      </c>
      <c r="O31" s="28">
        <f t="shared" si="8"/>
        <v>0</v>
      </c>
      <c r="P31" s="5" t="s">
        <v>34</v>
      </c>
      <c r="Q31" s="9">
        <v>0</v>
      </c>
      <c r="R31" s="238">
        <f t="shared" si="9"/>
        <v>0</v>
      </c>
      <c r="S31" s="385">
        <v>9702241415</v>
      </c>
      <c r="T31" s="8" t="s">
        <v>208</v>
      </c>
      <c r="U31" s="442"/>
      <c r="V31" s="439"/>
      <c r="W31" s="438"/>
      <c r="X31" s="439"/>
    </row>
    <row r="32" spans="1:24" ht="31.5" x14ac:dyDescent="0.2">
      <c r="B32" s="5" t="s">
        <v>226</v>
      </c>
      <c r="C32" s="8" t="s">
        <v>105</v>
      </c>
      <c r="D32" s="102" t="s">
        <v>38</v>
      </c>
      <c r="E32" s="378" t="s">
        <v>28</v>
      </c>
      <c r="F32" s="211">
        <v>53123003</v>
      </c>
      <c r="G32" s="323">
        <v>25</v>
      </c>
      <c r="H32" s="338" t="s">
        <v>133</v>
      </c>
      <c r="I32" s="357">
        <v>23</v>
      </c>
      <c r="J32" s="358">
        <v>1</v>
      </c>
      <c r="K32" s="332" t="s">
        <v>130</v>
      </c>
      <c r="L32" s="334">
        <v>0</v>
      </c>
      <c r="M32" s="263">
        <f t="shared" si="7"/>
        <v>0.01</v>
      </c>
      <c r="N32" s="9">
        <v>933</v>
      </c>
      <c r="O32" s="28">
        <f t="shared" si="8"/>
        <v>9.33</v>
      </c>
      <c r="P32" s="5" t="s">
        <v>34</v>
      </c>
      <c r="Q32" s="9">
        <f>SUM(21*2.71)</f>
        <v>56.91</v>
      </c>
      <c r="R32" s="238">
        <f t="shared" si="9"/>
        <v>999.24</v>
      </c>
      <c r="S32" s="385">
        <v>7003271457</v>
      </c>
      <c r="T32" s="8" t="s">
        <v>203</v>
      </c>
      <c r="U32" s="432" t="s">
        <v>204</v>
      </c>
      <c r="V32" s="5" t="s">
        <v>148</v>
      </c>
      <c r="W32" s="426"/>
      <c r="X32" s="5" t="s">
        <v>205</v>
      </c>
    </row>
    <row r="33" spans="1:24" ht="31.5" x14ac:dyDescent="0.2">
      <c r="B33" s="5">
        <v>21</v>
      </c>
      <c r="C33" s="8" t="s">
        <v>68</v>
      </c>
      <c r="D33" s="102" t="s">
        <v>32</v>
      </c>
      <c r="E33" s="378" t="s">
        <v>28</v>
      </c>
      <c r="F33" s="211">
        <v>51202001</v>
      </c>
      <c r="G33" s="323">
        <v>19</v>
      </c>
      <c r="H33" s="332" t="s">
        <v>135</v>
      </c>
      <c r="I33" s="312">
        <v>9</v>
      </c>
      <c r="J33" s="358">
        <v>19</v>
      </c>
      <c r="K33" s="332" t="s">
        <v>135</v>
      </c>
      <c r="L33" s="334">
        <v>9</v>
      </c>
      <c r="M33" s="263">
        <f t="shared" si="7"/>
        <v>0.19</v>
      </c>
      <c r="N33" s="9">
        <v>933</v>
      </c>
      <c r="O33" s="28">
        <f t="shared" si="8"/>
        <v>177.27</v>
      </c>
      <c r="P33" s="5" t="s">
        <v>34</v>
      </c>
      <c r="Q33" s="9">
        <f>SUM(21*2.71)</f>
        <v>56.91</v>
      </c>
      <c r="R33" s="441">
        <f t="shared" si="9"/>
        <v>1167.18</v>
      </c>
      <c r="S33" s="385">
        <v>7209035353</v>
      </c>
      <c r="T33" s="8" t="s">
        <v>206</v>
      </c>
      <c r="U33" s="432" t="s">
        <v>207</v>
      </c>
      <c r="V33" s="5" t="s">
        <v>148</v>
      </c>
      <c r="W33" s="426"/>
      <c r="X33" s="5" t="s">
        <v>171</v>
      </c>
    </row>
    <row r="34" spans="1:24" ht="31.5" x14ac:dyDescent="0.2">
      <c r="B34" s="444">
        <v>22</v>
      </c>
      <c r="C34" s="473" t="s">
        <v>85</v>
      </c>
      <c r="D34" s="149" t="s">
        <v>21</v>
      </c>
      <c r="E34" s="26" t="s">
        <v>223</v>
      </c>
      <c r="F34" s="474">
        <v>23425003</v>
      </c>
      <c r="G34" s="475">
        <v>35</v>
      </c>
      <c r="H34" s="476" t="s">
        <v>134</v>
      </c>
      <c r="I34" s="477">
        <v>11</v>
      </c>
      <c r="J34" s="475">
        <v>34</v>
      </c>
      <c r="K34" s="476" t="s">
        <v>126</v>
      </c>
      <c r="L34" s="478">
        <v>29</v>
      </c>
      <c r="M34" s="468">
        <f t="shared" si="7"/>
        <v>0.34</v>
      </c>
      <c r="N34" s="196">
        <v>1911</v>
      </c>
      <c r="O34" s="479">
        <f t="shared" si="8"/>
        <v>649.74</v>
      </c>
      <c r="P34" s="50"/>
      <c r="Q34" s="196">
        <v>38</v>
      </c>
      <c r="R34" s="197">
        <f t="shared" si="9"/>
        <v>2598.7399999999998</v>
      </c>
      <c r="S34" s="385"/>
      <c r="T34" s="443" t="s">
        <v>146</v>
      </c>
      <c r="U34" s="432"/>
      <c r="V34" s="5"/>
      <c r="W34" s="452" t="s">
        <v>212</v>
      </c>
      <c r="X34" s="378"/>
    </row>
    <row r="35" spans="1:24" ht="31.5" x14ac:dyDescent="0.2">
      <c r="B35" s="126">
        <v>23</v>
      </c>
      <c r="C35" s="454" t="s">
        <v>110</v>
      </c>
      <c r="D35" s="102" t="s">
        <v>26</v>
      </c>
      <c r="E35" s="378" t="s">
        <v>28</v>
      </c>
      <c r="F35" s="211">
        <v>23425002</v>
      </c>
      <c r="G35" s="323">
        <v>6</v>
      </c>
      <c r="H35" s="338" t="s">
        <v>135</v>
      </c>
      <c r="I35" s="357">
        <v>1</v>
      </c>
      <c r="J35" s="323">
        <v>2</v>
      </c>
      <c r="K35" s="338" t="s">
        <v>124</v>
      </c>
      <c r="L35" s="487">
        <v>17</v>
      </c>
      <c r="M35" s="263">
        <f t="shared" si="7"/>
        <v>0.02</v>
      </c>
      <c r="N35" s="9">
        <v>1853</v>
      </c>
      <c r="O35" s="28">
        <f t="shared" si="8"/>
        <v>37.06</v>
      </c>
      <c r="P35" s="5"/>
      <c r="Q35" s="9">
        <v>0</v>
      </c>
      <c r="R35" s="74">
        <f t="shared" si="9"/>
        <v>1890.06</v>
      </c>
      <c r="S35" s="385">
        <v>9708126574</v>
      </c>
      <c r="T35" s="8" t="s">
        <v>221</v>
      </c>
      <c r="U35" s="432" t="s">
        <v>213</v>
      </c>
      <c r="V35" s="5" t="s">
        <v>172</v>
      </c>
      <c r="W35" s="426" t="s">
        <v>212</v>
      </c>
      <c r="X35" s="5" t="s">
        <v>211</v>
      </c>
    </row>
    <row r="36" spans="1:24" ht="31.5" x14ac:dyDescent="0.2">
      <c r="B36" s="482">
        <v>24</v>
      </c>
      <c r="C36" s="483" t="s">
        <v>69</v>
      </c>
      <c r="D36" s="484" t="s">
        <v>40</v>
      </c>
      <c r="E36" s="467" t="s">
        <v>28</v>
      </c>
      <c r="F36" s="485">
        <v>53123003</v>
      </c>
      <c r="G36" s="319">
        <v>46</v>
      </c>
      <c r="H36" s="335" t="s">
        <v>134</v>
      </c>
      <c r="I36" s="179">
        <v>23</v>
      </c>
      <c r="J36" s="319">
        <v>0</v>
      </c>
      <c r="K36" s="335">
        <v>0</v>
      </c>
      <c r="L36" s="181">
        <v>0</v>
      </c>
      <c r="M36" s="468">
        <f t="shared" si="7"/>
        <v>0</v>
      </c>
      <c r="N36" s="107">
        <v>467</v>
      </c>
      <c r="O36" s="27" t="s">
        <v>28</v>
      </c>
      <c r="P36" s="26" t="s">
        <v>34</v>
      </c>
      <c r="Q36" s="107">
        <f>SUM(21*1.355)</f>
        <v>28.454999999999998</v>
      </c>
      <c r="R36" s="486">
        <f t="shared" si="9"/>
        <v>495.45499999999998</v>
      </c>
      <c r="S36" s="399">
        <v>5803031472</v>
      </c>
      <c r="T36" s="460" t="s">
        <v>214</v>
      </c>
      <c r="U36" s="432" t="s">
        <v>215</v>
      </c>
      <c r="V36" s="5" t="s">
        <v>148</v>
      </c>
      <c r="W36" s="419"/>
      <c r="X36" s="5" t="s">
        <v>216</v>
      </c>
    </row>
    <row r="37" spans="1:24" ht="31.5" x14ac:dyDescent="0.2">
      <c r="B37" s="114">
        <v>25</v>
      </c>
      <c r="C37" s="460" t="s">
        <v>103</v>
      </c>
      <c r="D37" s="149" t="s">
        <v>32</v>
      </c>
      <c r="E37" s="467" t="s">
        <v>28</v>
      </c>
      <c r="F37" s="488">
        <v>51202001</v>
      </c>
      <c r="G37" s="56" t="s">
        <v>136</v>
      </c>
      <c r="H37" s="335" t="s">
        <v>128</v>
      </c>
      <c r="I37" s="489">
        <v>10</v>
      </c>
      <c r="J37" s="56">
        <v>20</v>
      </c>
      <c r="K37" s="335" t="s">
        <v>135</v>
      </c>
      <c r="L37" s="56">
        <v>21</v>
      </c>
      <c r="M37" s="490">
        <f t="shared" si="7"/>
        <v>0.2</v>
      </c>
      <c r="N37" s="107">
        <v>933</v>
      </c>
      <c r="O37" s="27">
        <f>SUM(N37*M37)</f>
        <v>186.60000000000002</v>
      </c>
      <c r="P37" s="26" t="s">
        <v>34</v>
      </c>
      <c r="Q37" s="107">
        <f>SUM(21*2.71)</f>
        <v>56.91</v>
      </c>
      <c r="R37" s="491">
        <f t="shared" si="9"/>
        <v>1176.51</v>
      </c>
      <c r="S37" s="399">
        <v>6212141410</v>
      </c>
      <c r="T37" s="8" t="s">
        <v>217</v>
      </c>
      <c r="U37" s="432" t="s">
        <v>218</v>
      </c>
      <c r="V37" s="5" t="s">
        <v>148</v>
      </c>
      <c r="W37" s="419"/>
      <c r="X37" s="5" t="s">
        <v>171</v>
      </c>
    </row>
    <row r="38" spans="1:24" ht="31.5" x14ac:dyDescent="0.2">
      <c r="B38" s="73">
        <v>26</v>
      </c>
      <c r="C38" s="455" t="s">
        <v>70</v>
      </c>
      <c r="D38" s="102" t="s">
        <v>38</v>
      </c>
      <c r="E38" s="378" t="s">
        <v>28</v>
      </c>
      <c r="F38" s="178">
        <v>53123003</v>
      </c>
      <c r="G38" s="338">
        <v>24</v>
      </c>
      <c r="H38" s="332" t="s">
        <v>135</v>
      </c>
      <c r="I38" s="340">
        <v>8</v>
      </c>
      <c r="J38" s="338">
        <v>24</v>
      </c>
      <c r="K38" s="332" t="s">
        <v>135</v>
      </c>
      <c r="L38" s="338">
        <v>8</v>
      </c>
      <c r="M38" s="494">
        <f t="shared" si="7"/>
        <v>0.24</v>
      </c>
      <c r="N38" s="9">
        <v>933</v>
      </c>
      <c r="O38" s="28">
        <f>SUM(N38*M38)</f>
        <v>223.92</v>
      </c>
      <c r="P38" s="5" t="s">
        <v>34</v>
      </c>
      <c r="Q38" s="9">
        <f>SUM(21*2.71)</f>
        <v>56.91</v>
      </c>
      <c r="R38" s="492">
        <f t="shared" si="9"/>
        <v>1213.8300000000002</v>
      </c>
      <c r="S38" s="384">
        <v>7205151479</v>
      </c>
      <c r="T38" s="8" t="s">
        <v>219</v>
      </c>
      <c r="U38" s="432" t="s">
        <v>220</v>
      </c>
      <c r="V38" s="453" t="s">
        <v>149</v>
      </c>
      <c r="W38" s="421"/>
      <c r="X38" s="421"/>
    </row>
    <row r="39" spans="1:24" ht="24.75" thickBot="1" x14ac:dyDescent="0.25">
      <c r="B39" s="112">
        <v>27</v>
      </c>
      <c r="C39" s="224" t="s">
        <v>89</v>
      </c>
      <c r="D39" s="451" t="s">
        <v>98</v>
      </c>
      <c r="E39" s="223" t="s">
        <v>27</v>
      </c>
      <c r="F39" s="226">
        <v>24116004</v>
      </c>
      <c r="G39" s="223"/>
      <c r="H39" s="262"/>
      <c r="I39" s="223"/>
      <c r="J39" s="223"/>
      <c r="K39" s="262"/>
      <c r="L39" s="223"/>
      <c r="M39" s="227"/>
      <c r="N39" s="228"/>
      <c r="O39" s="229">
        <v>0</v>
      </c>
      <c r="P39" s="223" t="s">
        <v>34</v>
      </c>
      <c r="Q39" s="228"/>
      <c r="R39" s="36"/>
      <c r="S39" s="16"/>
      <c r="T39" s="436"/>
    </row>
    <row r="40" spans="1:24" s="265" customFormat="1" x14ac:dyDescent="0.2">
      <c r="A40" s="2"/>
      <c r="B40" s="84"/>
      <c r="C40" s="84"/>
      <c r="D40" s="531"/>
      <c r="E40" s="249"/>
      <c r="F40" s="249"/>
      <c r="G40" s="532"/>
      <c r="H40" s="532"/>
      <c r="I40" s="532"/>
      <c r="J40" s="532"/>
      <c r="K40" s="532"/>
      <c r="L40" s="532"/>
      <c r="M40" s="531"/>
      <c r="N40" s="533"/>
      <c r="O40" s="533"/>
      <c r="P40" s="2"/>
      <c r="Q40" s="501"/>
      <c r="R40" s="534"/>
      <c r="S40" s="2"/>
      <c r="T40" s="445"/>
      <c r="U40" s="173"/>
      <c r="V40" s="173"/>
      <c r="W40" s="446"/>
      <c r="X40" s="446"/>
    </row>
    <row r="41" spans="1:24" s="265" customFormat="1" x14ac:dyDescent="0.2">
      <c r="A41" s="2"/>
      <c r="B41" s="503"/>
      <c r="C41" s="503"/>
      <c r="D41" s="531"/>
      <c r="E41" s="464"/>
      <c r="F41" s="144"/>
      <c r="G41" s="465"/>
      <c r="H41" s="465"/>
      <c r="I41" s="466"/>
      <c r="J41" s="465"/>
      <c r="K41" s="465"/>
      <c r="L41" s="465"/>
      <c r="M41" s="531"/>
      <c r="N41" s="533"/>
      <c r="O41" s="533"/>
      <c r="P41" s="2"/>
      <c r="Q41" s="501"/>
      <c r="R41" s="534"/>
      <c r="S41" s="2"/>
      <c r="T41" s="445"/>
      <c r="U41" s="173"/>
      <c r="V41" s="173"/>
      <c r="W41" s="446"/>
      <c r="X41" s="446"/>
    </row>
    <row r="42" spans="1:24" s="265" customFormat="1" x14ac:dyDescent="0.2">
      <c r="A42" s="2"/>
    </row>
    <row r="43" spans="1:24" s="265" customFormat="1" x14ac:dyDescent="0.2">
      <c r="A43" s="2"/>
      <c r="B43" s="84"/>
      <c r="C43" s="84"/>
      <c r="D43" s="144"/>
      <c r="E43" s="84"/>
      <c r="F43" s="144"/>
      <c r="G43" s="84"/>
      <c r="H43" s="84"/>
      <c r="I43" s="84"/>
      <c r="J43" s="84"/>
      <c r="K43" s="84"/>
      <c r="L43" s="84"/>
      <c r="M43" s="84"/>
      <c r="N43" s="93"/>
      <c r="O43" s="93"/>
      <c r="P43" s="93"/>
      <c r="Q43" s="93"/>
      <c r="R43" s="470"/>
      <c r="S43" s="2"/>
      <c r="T43" s="445"/>
      <c r="U43" s="173"/>
      <c r="V43" s="173"/>
      <c r="W43" s="446"/>
      <c r="X43" s="446"/>
    </row>
    <row r="44" spans="1:24" x14ac:dyDescent="0.2">
      <c r="B44" s="503"/>
      <c r="C44" s="503"/>
      <c r="D44" s="471"/>
      <c r="E44" s="85"/>
      <c r="F44" s="471"/>
      <c r="G44" s="239"/>
      <c r="H44" s="239"/>
      <c r="I44" s="239"/>
      <c r="J44" s="239"/>
      <c r="K44" s="239"/>
      <c r="L44" s="239"/>
      <c r="M44" s="239"/>
      <c r="N44" s="472"/>
      <c r="O44" s="239"/>
      <c r="P44" s="84"/>
      <c r="Q44" s="535"/>
      <c r="R44" s="535"/>
    </row>
    <row r="45" spans="1:24" s="18" customFormat="1" x14ac:dyDescent="0.2"/>
    <row r="46" spans="1:24" s="18" customFormat="1" x14ac:dyDescent="0.2"/>
    <row r="47" spans="1:24" s="18" customFormat="1" x14ac:dyDescent="0.2"/>
    <row r="49" spans="2:24" x14ac:dyDescent="0.2">
      <c r="R49" s="459"/>
      <c r="S49" s="49"/>
      <c r="U49" s="431"/>
      <c r="V49" s="431"/>
      <c r="W49" s="418"/>
      <c r="X49" s="418"/>
    </row>
    <row r="50" spans="2:24" x14ac:dyDescent="0.2">
      <c r="B50" s="84"/>
      <c r="C50" s="536"/>
      <c r="D50" s="536"/>
      <c r="F50" s="144"/>
      <c r="G50" s="84"/>
      <c r="H50" s="447"/>
      <c r="J50" s="84"/>
      <c r="K50" s="447"/>
      <c r="L50" s="84"/>
      <c r="M50" s="95"/>
      <c r="N50" s="173"/>
      <c r="O50" s="94"/>
      <c r="P50" s="84"/>
      <c r="Q50" s="93"/>
      <c r="R50" s="448"/>
      <c r="S50" s="49"/>
      <c r="U50" s="431"/>
      <c r="V50" s="431"/>
      <c r="W50" s="418"/>
      <c r="X50" s="418"/>
    </row>
    <row r="51" spans="2:24" x14ac:dyDescent="0.2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  <c r="P51" s="536"/>
      <c r="Q51" s="536"/>
      <c r="T51" s="445"/>
    </row>
    <row r="52" spans="2:24" x14ac:dyDescent="0.2">
      <c r="F52" s="480"/>
      <c r="G52" s="16"/>
      <c r="H52" s="16"/>
      <c r="I52" s="16"/>
      <c r="J52" s="16"/>
      <c r="K52" s="16"/>
      <c r="L52" s="16"/>
      <c r="M52" s="481"/>
      <c r="N52" s="481"/>
      <c r="T52" s="445"/>
    </row>
    <row r="53" spans="2:24" x14ac:dyDescent="0.2">
      <c r="B53" s="533"/>
      <c r="C53" s="533"/>
      <c r="D53" s="533"/>
      <c r="G53" s="532"/>
      <c r="H53" s="532"/>
      <c r="I53" s="532"/>
      <c r="J53" s="532"/>
      <c r="K53" s="532"/>
      <c r="L53" s="532"/>
      <c r="M53" s="531"/>
      <c r="N53" s="533"/>
      <c r="O53" s="533"/>
      <c r="Q53" s="501"/>
      <c r="R53" s="534"/>
    </row>
    <row r="54" spans="2:24" x14ac:dyDescent="0.2">
      <c r="B54" s="533"/>
      <c r="C54" s="533"/>
      <c r="D54" s="533"/>
      <c r="E54" s="464"/>
      <c r="F54" s="144"/>
      <c r="G54" s="465"/>
      <c r="H54" s="465"/>
      <c r="I54" s="466"/>
      <c r="J54" s="465"/>
      <c r="K54" s="465"/>
      <c r="L54" s="465"/>
      <c r="M54" s="531"/>
      <c r="N54" s="533"/>
      <c r="O54" s="533"/>
      <c r="Q54" s="501"/>
      <c r="R54" s="534"/>
    </row>
    <row r="57" spans="2:24" x14ac:dyDescent="0.2">
      <c r="B57" s="84"/>
      <c r="C57" s="84"/>
      <c r="D57" s="84"/>
      <c r="E57" s="84"/>
      <c r="F57" s="144"/>
      <c r="G57" s="84"/>
      <c r="H57" s="84"/>
      <c r="I57" s="84"/>
      <c r="J57" s="84"/>
      <c r="K57" s="84"/>
      <c r="L57" s="84"/>
      <c r="M57" s="84"/>
      <c r="N57" s="93"/>
      <c r="O57" s="93"/>
      <c r="P57" s="93"/>
      <c r="Q57" s="93"/>
      <c r="R57" s="470"/>
    </row>
    <row r="58" spans="2:24" x14ac:dyDescent="0.2">
      <c r="B58" s="503"/>
      <c r="C58" s="503"/>
      <c r="G58" s="49"/>
      <c r="H58" s="49"/>
      <c r="I58" s="49"/>
      <c r="J58" s="49"/>
      <c r="K58" s="49"/>
      <c r="L58" s="49"/>
      <c r="M58" s="418"/>
      <c r="N58" s="49"/>
      <c r="O58" s="49"/>
      <c r="P58" s="84"/>
      <c r="Q58" s="535"/>
      <c r="R58" s="535"/>
    </row>
    <row r="60" spans="2:24" x14ac:dyDescent="0.2">
      <c r="B60" s="84"/>
      <c r="C60" s="84"/>
      <c r="D60" s="84"/>
      <c r="E60" s="84"/>
      <c r="F60" s="144"/>
      <c r="G60" s="84"/>
      <c r="H60" s="84"/>
      <c r="I60" s="84"/>
      <c r="J60" s="84"/>
      <c r="K60" s="84"/>
      <c r="L60" s="84"/>
      <c r="M60" s="84"/>
      <c r="N60" s="93"/>
      <c r="O60" s="93"/>
      <c r="P60" s="93"/>
      <c r="Q60" s="93"/>
      <c r="R60" s="470"/>
    </row>
    <row r="61" spans="2:24" x14ac:dyDescent="0.2">
      <c r="B61" s="503"/>
      <c r="C61" s="503"/>
      <c r="G61" s="49"/>
      <c r="H61" s="49"/>
      <c r="I61" s="49"/>
      <c r="J61" s="49"/>
      <c r="K61" s="49"/>
      <c r="L61" s="49"/>
      <c r="M61" s="418"/>
      <c r="N61" s="49"/>
      <c r="O61" s="49"/>
      <c r="P61" s="84"/>
      <c r="Q61" s="535"/>
      <c r="R61" s="535"/>
    </row>
    <row r="64" spans="2:24" x14ac:dyDescent="0.2">
      <c r="B64" s="84"/>
      <c r="C64" s="84"/>
      <c r="D64" s="84"/>
      <c r="E64" s="84"/>
      <c r="F64" s="144"/>
      <c r="G64" s="84"/>
      <c r="H64" s="84"/>
      <c r="I64" s="84"/>
      <c r="J64" s="84"/>
      <c r="K64" s="84"/>
      <c r="L64" s="84"/>
      <c r="M64" s="84"/>
      <c r="N64" s="93"/>
      <c r="O64" s="93"/>
      <c r="P64" s="93"/>
      <c r="Q64" s="93"/>
      <c r="R64" s="493"/>
      <c r="S64" s="265"/>
    </row>
    <row r="65" spans="2:20" x14ac:dyDescent="0.2">
      <c r="B65" s="84"/>
      <c r="C65" s="84"/>
      <c r="D65" s="84"/>
      <c r="E65" s="84"/>
      <c r="F65" s="144"/>
      <c r="G65" s="84"/>
      <c r="H65" s="84"/>
      <c r="J65" s="84"/>
      <c r="K65" s="84"/>
      <c r="L65" s="84"/>
      <c r="M65" s="495"/>
      <c r="N65" s="173"/>
      <c r="O65" s="93"/>
      <c r="P65" s="93"/>
      <c r="Q65" s="173"/>
      <c r="R65" s="470"/>
      <c r="S65" s="265"/>
    </row>
    <row r="66" spans="2:20" x14ac:dyDescent="0.2">
      <c r="B66" s="84"/>
      <c r="C66" s="84"/>
      <c r="D66" s="84"/>
      <c r="E66" s="84"/>
      <c r="F66" s="144"/>
      <c r="G66" s="84"/>
      <c r="H66" s="84"/>
      <c r="J66" s="84"/>
      <c r="K66" s="84"/>
      <c r="L66" s="84"/>
      <c r="M66" s="495"/>
      <c r="N66" s="173"/>
      <c r="O66" s="93"/>
      <c r="P66" s="93"/>
      <c r="Q66" s="173"/>
      <c r="R66" s="470"/>
    </row>
    <row r="67" spans="2:20" x14ac:dyDescent="0.2">
      <c r="B67" s="539"/>
      <c r="C67" s="539"/>
      <c r="D67" s="539"/>
      <c r="E67" s="539"/>
      <c r="F67" s="539"/>
      <c r="G67" s="539"/>
      <c r="H67" s="539"/>
      <c r="I67" s="539"/>
      <c r="J67" s="539"/>
      <c r="K67" s="539"/>
      <c r="L67" s="539"/>
      <c r="M67" s="539"/>
      <c r="N67" s="539"/>
      <c r="O67" s="539"/>
      <c r="P67" s="539"/>
      <c r="Q67" s="539"/>
      <c r="R67" s="539"/>
    </row>
    <row r="68" spans="2:20" x14ac:dyDescent="0.2">
      <c r="C68" s="18"/>
      <c r="N68" s="175"/>
      <c r="R68" s="36"/>
    </row>
    <row r="69" spans="2:20" x14ac:dyDescent="0.2">
      <c r="C69" s="18"/>
    </row>
    <row r="70" spans="2:20" x14ac:dyDescent="0.2">
      <c r="B70" s="19"/>
      <c r="C70" s="540"/>
      <c r="D70" s="540"/>
      <c r="E70" s="540"/>
      <c r="F70" s="250"/>
      <c r="G70" s="20"/>
      <c r="H70" s="20"/>
      <c r="I70" s="20"/>
      <c r="J70" s="20"/>
      <c r="K70" s="20"/>
      <c r="L70" s="20"/>
      <c r="M70" s="540"/>
      <c r="N70" s="540"/>
      <c r="O70" s="540"/>
      <c r="P70" s="21"/>
      <c r="Q70" s="216"/>
      <c r="R70" s="189"/>
      <c r="T70" s="445"/>
    </row>
    <row r="71" spans="2:20" x14ac:dyDescent="0.2">
      <c r="C71" s="535"/>
      <c r="D71" s="535"/>
      <c r="E71" s="537"/>
      <c r="F71" s="537"/>
      <c r="G71" s="49"/>
      <c r="H71" s="279"/>
      <c r="I71" s="282"/>
      <c r="J71" s="282"/>
      <c r="K71" s="282"/>
      <c r="L71" s="283"/>
      <c r="M71" s="535"/>
      <c r="N71" s="535"/>
      <c r="O71" s="535"/>
      <c r="P71" s="535"/>
      <c r="Q71" s="538"/>
      <c r="R71" s="538"/>
      <c r="T71" s="445"/>
    </row>
    <row r="72" spans="2:20" x14ac:dyDescent="0.2">
      <c r="C72" s="535"/>
      <c r="D72" s="535"/>
      <c r="E72" s="537"/>
      <c r="F72" s="537"/>
      <c r="G72" s="49"/>
      <c r="H72" s="279"/>
      <c r="I72" s="282"/>
      <c r="J72" s="282"/>
      <c r="K72" s="282"/>
      <c r="L72" s="284"/>
      <c r="M72" s="535"/>
      <c r="N72" s="535"/>
      <c r="O72" s="535"/>
      <c r="P72" s="535"/>
      <c r="Q72" s="538"/>
      <c r="R72" s="538"/>
    </row>
    <row r="73" spans="2:20" x14ac:dyDescent="0.2">
      <c r="C73" s="535"/>
      <c r="D73" s="535"/>
      <c r="E73" s="537"/>
      <c r="F73" s="537"/>
      <c r="G73" s="49"/>
      <c r="H73" s="285"/>
      <c r="I73" s="282"/>
      <c r="J73" s="286"/>
      <c r="K73" s="286"/>
      <c r="L73" s="284"/>
      <c r="M73" s="535"/>
      <c r="N73" s="535"/>
      <c r="O73" s="535"/>
      <c r="P73" s="535"/>
      <c r="Q73" s="538"/>
      <c r="R73" s="538"/>
    </row>
    <row r="74" spans="2:20" ht="20.25" x14ac:dyDescent="0.2">
      <c r="C74" s="543"/>
      <c r="D74" s="543"/>
      <c r="E74" s="544"/>
      <c r="F74" s="545"/>
      <c r="G74" s="24"/>
      <c r="H74" s="278"/>
      <c r="I74" s="282"/>
      <c r="J74" s="286"/>
      <c r="K74" s="286"/>
      <c r="L74" s="287"/>
      <c r="M74" s="543"/>
      <c r="N74" s="543"/>
      <c r="O74" s="543"/>
      <c r="P74" s="543"/>
      <c r="Q74" s="546"/>
      <c r="R74" s="546"/>
      <c r="S74" s="496"/>
      <c r="T74" s="436"/>
    </row>
    <row r="75" spans="2:20" ht="20.25" x14ac:dyDescent="0.2">
      <c r="C75" s="543"/>
      <c r="D75" s="543"/>
      <c r="E75" s="541"/>
      <c r="F75" s="541"/>
      <c r="G75" s="278"/>
      <c r="H75" s="278"/>
      <c r="I75" s="282"/>
      <c r="J75" s="282"/>
      <c r="K75" s="282"/>
      <c r="L75" s="288"/>
      <c r="M75" s="82"/>
      <c r="N75" s="83"/>
      <c r="O75" s="547"/>
      <c r="P75" s="547"/>
      <c r="Q75" s="548"/>
      <c r="R75" s="548"/>
      <c r="S75" s="85"/>
      <c r="T75" s="497"/>
    </row>
    <row r="76" spans="2:20" ht="20.25" x14ac:dyDescent="0.2">
      <c r="C76" s="21"/>
      <c r="D76" s="185"/>
      <c r="E76" s="19"/>
      <c r="F76" s="251"/>
      <c r="G76" s="21"/>
      <c r="H76" s="21"/>
      <c r="I76" s="541"/>
      <c r="J76" s="541"/>
      <c r="K76" s="541"/>
      <c r="L76" s="541"/>
      <c r="M76" s="540"/>
      <c r="N76" s="540"/>
      <c r="O76" s="540"/>
      <c r="P76" s="540"/>
      <c r="Q76" s="217"/>
      <c r="R76" s="188"/>
      <c r="S76" s="85"/>
      <c r="T76" s="497"/>
    </row>
    <row r="77" spans="2:20" x14ac:dyDescent="0.2">
      <c r="C77" s="535"/>
      <c r="D77" s="535"/>
      <c r="E77" s="538"/>
      <c r="F77" s="538"/>
      <c r="G77" s="279"/>
      <c r="H77" s="279"/>
      <c r="I77" s="289"/>
      <c r="J77" s="289"/>
      <c r="K77" s="289"/>
      <c r="L77" s="289"/>
      <c r="M77" s="542"/>
      <c r="N77" s="542"/>
      <c r="O77" s="542"/>
      <c r="P77" s="542"/>
      <c r="Q77" s="538"/>
      <c r="R77" s="538"/>
      <c r="S77" s="85"/>
      <c r="T77" s="497"/>
    </row>
    <row r="78" spans="2:20" x14ac:dyDescent="0.2">
      <c r="C78" s="535"/>
      <c r="D78" s="535"/>
      <c r="E78" s="538"/>
      <c r="F78" s="538"/>
      <c r="G78" s="279"/>
      <c r="H78" s="279"/>
      <c r="I78" s="289"/>
      <c r="J78" s="289"/>
      <c r="K78" s="289"/>
      <c r="L78" s="289"/>
      <c r="M78" s="542"/>
      <c r="N78" s="542"/>
      <c r="O78" s="542"/>
      <c r="P78" s="542"/>
      <c r="Q78" s="538"/>
      <c r="R78" s="538"/>
      <c r="S78" s="85"/>
      <c r="T78" s="497"/>
    </row>
    <row r="79" spans="2:20" x14ac:dyDescent="0.2">
      <c r="C79" s="535"/>
      <c r="D79" s="535"/>
      <c r="E79" s="550"/>
      <c r="F79" s="550"/>
      <c r="G79" s="280"/>
      <c r="H79" s="280"/>
      <c r="I79" s="21"/>
      <c r="J79" s="21"/>
      <c r="K79" s="21"/>
      <c r="L79" s="21"/>
      <c r="M79" s="542"/>
      <c r="N79" s="542"/>
      <c r="O79" s="542"/>
      <c r="P79" s="542"/>
      <c r="Q79" s="538"/>
      <c r="R79" s="538"/>
      <c r="S79" s="85"/>
      <c r="T79" s="497"/>
    </row>
    <row r="80" spans="2:20" x14ac:dyDescent="0.2">
      <c r="C80" s="543"/>
      <c r="D80" s="543"/>
      <c r="E80" s="546"/>
      <c r="F80" s="546"/>
      <c r="G80" s="290"/>
      <c r="H80" s="290"/>
      <c r="I80" s="282"/>
      <c r="J80" s="282"/>
      <c r="K80" s="282"/>
      <c r="L80" s="289"/>
      <c r="M80" s="542"/>
      <c r="N80" s="542"/>
      <c r="O80" s="542"/>
      <c r="P80" s="542"/>
      <c r="Q80" s="538"/>
      <c r="R80" s="538"/>
      <c r="S80" s="85"/>
      <c r="T80" s="497"/>
    </row>
    <row r="81" spans="1:24" x14ac:dyDescent="0.2">
      <c r="B81" s="19"/>
      <c r="C81" s="535"/>
      <c r="D81" s="535"/>
      <c r="E81" s="549"/>
      <c r="F81" s="549"/>
      <c r="G81" s="279"/>
      <c r="H81" s="279"/>
      <c r="I81" s="282"/>
      <c r="J81" s="282"/>
      <c r="K81" s="282"/>
      <c r="L81" s="284"/>
      <c r="M81" s="542"/>
      <c r="N81" s="542"/>
      <c r="O81" s="542"/>
      <c r="P81" s="542"/>
      <c r="Q81" s="538"/>
      <c r="R81" s="538"/>
      <c r="S81" s="498"/>
      <c r="T81" s="436"/>
    </row>
    <row r="82" spans="1:24" x14ac:dyDescent="0.2">
      <c r="C82" s="535"/>
      <c r="D82" s="535"/>
      <c r="E82" s="551"/>
      <c r="F82" s="551"/>
      <c r="G82" s="280"/>
      <c r="H82" s="280"/>
      <c r="I82" s="291"/>
      <c r="J82" s="291"/>
      <c r="K82" s="291"/>
      <c r="L82" s="292"/>
      <c r="M82" s="545"/>
      <c r="N82" s="545"/>
      <c r="O82" s="545"/>
      <c r="P82" s="545"/>
      <c r="Q82" s="546"/>
      <c r="R82" s="546"/>
    </row>
    <row r="83" spans="1:24" x14ac:dyDescent="0.2">
      <c r="C83" s="24"/>
      <c r="D83" s="24"/>
      <c r="E83" s="106"/>
      <c r="F83" s="252"/>
      <c r="G83" s="290"/>
      <c r="H83" s="290"/>
      <c r="I83" s="291"/>
      <c r="J83" s="291"/>
      <c r="K83" s="291"/>
      <c r="L83" s="292"/>
      <c r="M83" s="186"/>
      <c r="N83" s="37"/>
      <c r="O83" s="37"/>
      <c r="P83" s="20"/>
      <c r="Q83" s="218"/>
      <c r="R83" s="38"/>
    </row>
    <row r="84" spans="1:24" x14ac:dyDescent="0.2">
      <c r="C84" s="24"/>
      <c r="D84" s="24"/>
      <c r="E84" s="106"/>
      <c r="F84" s="252"/>
      <c r="G84" s="290"/>
      <c r="H84" s="290"/>
      <c r="I84" s="20"/>
      <c r="J84" s="20"/>
      <c r="K84" s="20"/>
      <c r="L84" s="20"/>
      <c r="M84" s="83"/>
      <c r="N84" s="83"/>
      <c r="O84" s="20"/>
      <c r="P84" s="20"/>
      <c r="Q84" s="219"/>
      <c r="R84" s="187"/>
    </row>
    <row r="85" spans="1:24" s="450" customFormat="1" x14ac:dyDescent="0.2">
      <c r="A85" s="2"/>
      <c r="B85" s="205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2"/>
      <c r="T85" s="434"/>
      <c r="U85" s="422"/>
      <c r="V85" s="422"/>
      <c r="W85" s="449"/>
      <c r="X85" s="81"/>
    </row>
    <row r="86" spans="1:24" s="450" customFormat="1" x14ac:dyDescent="0.2">
      <c r="A86" s="2"/>
      <c r="B86" s="533"/>
      <c r="C86" s="553"/>
      <c r="D86" s="533"/>
      <c r="E86" s="2"/>
      <c r="F86" s="249"/>
      <c r="G86" s="554"/>
      <c r="H86" s="554"/>
      <c r="I86" s="554"/>
      <c r="J86" s="554"/>
      <c r="K86" s="554"/>
      <c r="L86" s="554"/>
      <c r="M86" s="531"/>
      <c r="N86" s="533"/>
      <c r="O86" s="533"/>
      <c r="P86" s="2"/>
      <c r="Q86" s="501"/>
      <c r="R86" s="533"/>
      <c r="S86" s="2"/>
      <c r="T86" s="434"/>
      <c r="U86" s="422"/>
      <c r="V86" s="422"/>
      <c r="W86" s="81"/>
      <c r="X86" s="81"/>
    </row>
    <row r="87" spans="1:24" s="450" customFormat="1" x14ac:dyDescent="0.2">
      <c r="A87" s="2"/>
      <c r="B87" s="533"/>
      <c r="C87" s="553"/>
      <c r="D87" s="533"/>
      <c r="E87" s="464"/>
      <c r="F87" s="144"/>
      <c r="G87" s="465"/>
      <c r="H87" s="465"/>
      <c r="I87" s="466"/>
      <c r="J87" s="465"/>
      <c r="K87" s="465"/>
      <c r="L87" s="465"/>
      <c r="M87" s="531"/>
      <c r="N87" s="533"/>
      <c r="O87" s="533"/>
      <c r="P87" s="2"/>
      <c r="Q87" s="501"/>
      <c r="R87" s="533"/>
      <c r="S87" s="2"/>
      <c r="T87" s="434"/>
      <c r="U87" s="422"/>
      <c r="V87" s="422"/>
      <c r="W87" s="81"/>
      <c r="X87" s="81"/>
    </row>
    <row r="88" spans="1:24" s="450" customFormat="1" x14ac:dyDescent="0.2">
      <c r="A88" s="2"/>
      <c r="R88" s="499"/>
      <c r="S88" s="2"/>
      <c r="T88" s="434"/>
      <c r="U88" s="422"/>
      <c r="V88" s="422"/>
      <c r="W88" s="81"/>
      <c r="X88" s="81"/>
    </row>
    <row r="89" spans="1:24" s="450" customFormat="1" x14ac:dyDescent="0.2">
      <c r="A89" s="2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57"/>
      <c r="P89" s="557"/>
      <c r="Q89" s="557"/>
      <c r="R89" s="557"/>
      <c r="S89" s="2"/>
      <c r="T89" s="434"/>
      <c r="U89" s="422"/>
      <c r="V89" s="422"/>
      <c r="W89" s="81"/>
      <c r="X89" s="81"/>
    </row>
    <row r="90" spans="1:24" s="450" customFormat="1" x14ac:dyDescent="0.2">
      <c r="A90" s="2"/>
      <c r="B90" s="205"/>
      <c r="C90" s="205"/>
      <c r="D90" s="205"/>
      <c r="E90" s="205"/>
      <c r="F90" s="255"/>
      <c r="G90" s="205"/>
      <c r="H90" s="205"/>
      <c r="I90" s="205"/>
      <c r="J90" s="205"/>
      <c r="K90" s="205"/>
      <c r="L90" s="205"/>
      <c r="M90" s="220"/>
      <c r="N90" s="205"/>
      <c r="O90" s="205"/>
      <c r="P90" s="205"/>
      <c r="Q90" s="220"/>
      <c r="R90" s="205"/>
      <c r="S90" s="2"/>
      <c r="T90" s="434"/>
      <c r="U90" s="422"/>
      <c r="V90" s="422"/>
      <c r="W90" s="81"/>
      <c r="X90" s="81"/>
    </row>
    <row r="91" spans="1:24" s="450" customFormat="1" x14ac:dyDescent="0.2">
      <c r="A91" s="2"/>
      <c r="B91" s="2"/>
      <c r="C91" s="18"/>
      <c r="D91" s="2"/>
      <c r="E91" s="2"/>
      <c r="F91" s="249"/>
      <c r="G91" s="2"/>
      <c r="H91" s="2"/>
      <c r="I91" s="2"/>
      <c r="J91" s="2"/>
      <c r="K91" s="2"/>
      <c r="L91" s="2"/>
      <c r="M91" s="81"/>
      <c r="N91" s="2"/>
      <c r="O91" s="2"/>
      <c r="P91" s="2"/>
      <c r="Q91" s="81"/>
      <c r="R91" s="39"/>
      <c r="S91" s="2"/>
      <c r="T91" s="434"/>
      <c r="U91" s="422"/>
      <c r="V91" s="422"/>
      <c r="W91" s="81"/>
      <c r="X91" s="81"/>
    </row>
    <row r="92" spans="1:24" s="450" customFormat="1" x14ac:dyDescent="0.2">
      <c r="A92" s="2"/>
      <c r="B92" s="20"/>
      <c r="C92" s="18"/>
      <c r="D92" s="20"/>
      <c r="E92" s="555"/>
      <c r="F92" s="555"/>
      <c r="G92" s="555"/>
      <c r="H92" s="555"/>
      <c r="I92" s="555"/>
      <c r="J92" s="555"/>
      <c r="K92" s="555"/>
      <c r="L92" s="555"/>
      <c r="M92" s="555"/>
      <c r="N92" s="25"/>
      <c r="O92" s="535"/>
      <c r="P92" s="535"/>
      <c r="Q92" s="535"/>
      <c r="R92" s="535"/>
      <c r="S92" s="2"/>
      <c r="T92" s="434"/>
      <c r="U92" s="422"/>
      <c r="V92" s="422"/>
      <c r="W92" s="81"/>
      <c r="X92" s="81"/>
    </row>
    <row r="93" spans="1:24" s="450" customFormat="1" x14ac:dyDescent="0.2">
      <c r="A93" s="2"/>
      <c r="B93" s="25"/>
      <c r="C93" s="18"/>
      <c r="D93" s="25"/>
      <c r="E93" s="20"/>
      <c r="F93" s="256"/>
      <c r="G93" s="20"/>
      <c r="H93" s="556"/>
      <c r="I93" s="556"/>
      <c r="J93" s="556"/>
      <c r="K93" s="556"/>
      <c r="L93" s="556"/>
      <c r="M93" s="556"/>
      <c r="N93" s="20"/>
      <c r="O93" s="556"/>
      <c r="P93" s="556"/>
      <c r="Q93" s="556"/>
      <c r="R93" s="556"/>
      <c r="S93" s="2"/>
      <c r="T93" s="434"/>
      <c r="U93" s="422"/>
      <c r="V93" s="422"/>
      <c r="W93" s="81"/>
      <c r="X93" s="81"/>
    </row>
  </sheetData>
  <mergeCells count="116">
    <mergeCell ref="E92:M92"/>
    <mergeCell ref="O92:R92"/>
    <mergeCell ref="H93:M93"/>
    <mergeCell ref="O93:R93"/>
    <mergeCell ref="M86:M87"/>
    <mergeCell ref="N86:N87"/>
    <mergeCell ref="O86:O87"/>
    <mergeCell ref="Q86:Q87"/>
    <mergeCell ref="R86:R87"/>
    <mergeCell ref="B89:R89"/>
    <mergeCell ref="C82:D82"/>
    <mergeCell ref="E82:F82"/>
    <mergeCell ref="M82:P82"/>
    <mergeCell ref="Q82:R82"/>
    <mergeCell ref="C85:R85"/>
    <mergeCell ref="B86:B87"/>
    <mergeCell ref="C86:C87"/>
    <mergeCell ref="D86:D87"/>
    <mergeCell ref="G86:I86"/>
    <mergeCell ref="J86:L86"/>
    <mergeCell ref="C80:D80"/>
    <mergeCell ref="E80:F80"/>
    <mergeCell ref="M80:P80"/>
    <mergeCell ref="Q80:R80"/>
    <mergeCell ref="C81:D81"/>
    <mergeCell ref="E81:F81"/>
    <mergeCell ref="M81:P81"/>
    <mergeCell ref="Q81:R81"/>
    <mergeCell ref="C78:D78"/>
    <mergeCell ref="E78:F78"/>
    <mergeCell ref="M78:P78"/>
    <mergeCell ref="Q78:R78"/>
    <mergeCell ref="C79:D79"/>
    <mergeCell ref="E79:F79"/>
    <mergeCell ref="M79:P79"/>
    <mergeCell ref="Q79:R79"/>
    <mergeCell ref="I76:L76"/>
    <mergeCell ref="M76:P76"/>
    <mergeCell ref="C77:D77"/>
    <mergeCell ref="E77:F77"/>
    <mergeCell ref="M77:P77"/>
    <mergeCell ref="Q77:R77"/>
    <mergeCell ref="C74:D74"/>
    <mergeCell ref="E74:F74"/>
    <mergeCell ref="M74:P74"/>
    <mergeCell ref="Q74:R74"/>
    <mergeCell ref="C75:D75"/>
    <mergeCell ref="E75:F75"/>
    <mergeCell ref="O75:P75"/>
    <mergeCell ref="Q75:R75"/>
    <mergeCell ref="C72:D72"/>
    <mergeCell ref="E72:F72"/>
    <mergeCell ref="M72:P72"/>
    <mergeCell ref="Q72:R72"/>
    <mergeCell ref="C73:D73"/>
    <mergeCell ref="E73:F73"/>
    <mergeCell ref="M73:P73"/>
    <mergeCell ref="Q73:R73"/>
    <mergeCell ref="B61:C61"/>
    <mergeCell ref="Q61:R61"/>
    <mergeCell ref="B67:R67"/>
    <mergeCell ref="C70:E70"/>
    <mergeCell ref="M70:O70"/>
    <mergeCell ref="C71:D71"/>
    <mergeCell ref="E71:F71"/>
    <mergeCell ref="M71:P71"/>
    <mergeCell ref="Q71:R71"/>
    <mergeCell ref="N53:N54"/>
    <mergeCell ref="O53:O54"/>
    <mergeCell ref="Q53:Q54"/>
    <mergeCell ref="R53:R54"/>
    <mergeCell ref="B58:C58"/>
    <mergeCell ref="Q58:R58"/>
    <mergeCell ref="B44:C44"/>
    <mergeCell ref="Q44:R44"/>
    <mergeCell ref="C50:D50"/>
    <mergeCell ref="C51:Q51"/>
    <mergeCell ref="B53:B54"/>
    <mergeCell ref="C53:C54"/>
    <mergeCell ref="D53:D54"/>
    <mergeCell ref="G53:I53"/>
    <mergeCell ref="J53:L53"/>
    <mergeCell ref="M53:M54"/>
    <mergeCell ref="D40:D41"/>
    <mergeCell ref="G40:I40"/>
    <mergeCell ref="J40:L40"/>
    <mergeCell ref="M40:M41"/>
    <mergeCell ref="N40:N41"/>
    <mergeCell ref="O40:O41"/>
    <mergeCell ref="Q40:Q41"/>
    <mergeCell ref="R40:R41"/>
    <mergeCell ref="B41:C41"/>
    <mergeCell ref="W7:W8"/>
    <mergeCell ref="X7:X8"/>
    <mergeCell ref="B8:C8"/>
    <mergeCell ref="Q7:Q8"/>
    <mergeCell ref="R7:R8"/>
    <mergeCell ref="S7:S8"/>
    <mergeCell ref="T7:T8"/>
    <mergeCell ref="U7:U8"/>
    <mergeCell ref="V7:V8"/>
    <mergeCell ref="C1:C2"/>
    <mergeCell ref="N1:R1"/>
    <mergeCell ref="P2:R2"/>
    <mergeCell ref="D4:N5"/>
    <mergeCell ref="O4:R4"/>
    <mergeCell ref="O5:R5"/>
    <mergeCell ref="D6:N6"/>
    <mergeCell ref="P6:R6"/>
    <mergeCell ref="D7:D8"/>
    <mergeCell ref="E7:E8"/>
    <mergeCell ref="G7:I7"/>
    <mergeCell ref="J7:L7"/>
    <mergeCell ref="M7:M8"/>
    <mergeCell ref="N7:N8"/>
    <mergeCell ref="O7:O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4"/>
  <sheetViews>
    <sheetView view="pageBreakPreview" topLeftCell="A4" zoomScaleNormal="100" zoomScaleSheetLayoutView="100" workbookViewId="0">
      <selection activeCell="B8" sqref="B8:C8"/>
    </sheetView>
  </sheetViews>
  <sheetFormatPr defaultColWidth="6.7109375" defaultRowHeight="15.75" x14ac:dyDescent="0.25"/>
  <cols>
    <col min="1" max="1" width="3.5703125" style="1" customWidth="1"/>
    <col min="2" max="2" width="3.42578125" style="2" bestFit="1" customWidth="1"/>
    <col min="3" max="3" width="29" style="1" customWidth="1"/>
    <col min="4" max="4" width="13.85546875" style="1" customWidth="1"/>
    <col min="5" max="5" width="9.140625" style="1" bestFit="1" customWidth="1"/>
    <col min="6" max="6" width="11.140625" style="105" customWidth="1"/>
    <col min="7" max="12" width="3.7109375" style="1" customWidth="1"/>
    <col min="13" max="13" width="9.28515625" style="79" customWidth="1"/>
    <col min="14" max="14" width="9.140625" style="79" customWidth="1"/>
    <col min="15" max="15" width="10.42578125" style="2" customWidth="1"/>
    <col min="16" max="16" width="7.5703125" style="1" hidden="1" customWidth="1"/>
    <col min="17" max="17" width="7.28515625" style="79" bestFit="1" customWidth="1"/>
    <col min="18" max="18" width="13" style="31" bestFit="1" customWidth="1"/>
    <col min="19" max="19" width="18" style="130" customWidth="1"/>
    <col min="20" max="22" width="15.85546875" style="1" customWidth="1"/>
    <col min="23" max="24" width="6.5703125" style="1" customWidth="1"/>
    <col min="25" max="16384" width="6.7109375" style="1"/>
  </cols>
  <sheetData>
    <row r="1" spans="2:22" x14ac:dyDescent="0.25">
      <c r="C1" s="500" t="s">
        <v>4</v>
      </c>
      <c r="N1" s="636" t="s">
        <v>93</v>
      </c>
      <c r="O1" s="636"/>
      <c r="P1" s="636"/>
      <c r="Q1" s="636"/>
      <c r="R1" s="636"/>
    </row>
    <row r="2" spans="2:22" x14ac:dyDescent="0.25">
      <c r="C2" s="500"/>
      <c r="P2" s="637" t="s">
        <v>95</v>
      </c>
      <c r="Q2" s="637"/>
      <c r="R2" s="637"/>
    </row>
    <row r="3" spans="2:22" ht="22.5" customHeight="1" x14ac:dyDescent="0.25">
      <c r="C3" s="2" t="s">
        <v>100</v>
      </c>
      <c r="R3" s="1"/>
    </row>
    <row r="4" spans="2:22" ht="18.75" x14ac:dyDescent="0.3">
      <c r="C4" s="222"/>
      <c r="D4" s="502" t="s">
        <v>5</v>
      </c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636" t="s">
        <v>2</v>
      </c>
      <c r="P4" s="636"/>
      <c r="Q4" s="636"/>
      <c r="R4" s="636"/>
    </row>
    <row r="5" spans="2:22" x14ac:dyDescent="0.25">
      <c r="B5" s="85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636" t="s">
        <v>6</v>
      </c>
      <c r="P5" s="636"/>
      <c r="Q5" s="636"/>
      <c r="R5" s="636"/>
      <c r="S5" s="535"/>
      <c r="T5" s="535"/>
      <c r="U5" s="535"/>
      <c r="V5" s="535"/>
    </row>
    <row r="6" spans="2:22" ht="16.5" thickBot="1" x14ac:dyDescent="0.3">
      <c r="D6" s="503" t="s">
        <v>112</v>
      </c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239"/>
      <c r="P6" s="501" t="s">
        <v>7</v>
      </c>
      <c r="Q6" s="501"/>
      <c r="R6" s="501"/>
      <c r="S6" s="535"/>
      <c r="T6" s="535"/>
      <c r="U6" s="535"/>
      <c r="V6" s="535"/>
    </row>
    <row r="7" spans="2:22" ht="16.5" thickBot="1" x14ac:dyDescent="0.3">
      <c r="B7" s="123" t="s">
        <v>8</v>
      </c>
      <c r="C7" s="70" t="s">
        <v>111</v>
      </c>
      <c r="D7" s="504" t="s">
        <v>10</v>
      </c>
      <c r="E7" s="232" t="s">
        <v>11</v>
      </c>
      <c r="F7" s="243" t="s">
        <v>12</v>
      </c>
      <c r="G7" s="508" t="s">
        <v>13</v>
      </c>
      <c r="H7" s="509"/>
      <c r="I7" s="510"/>
      <c r="J7" s="508" t="s">
        <v>19</v>
      </c>
      <c r="K7" s="509"/>
      <c r="L7" s="509"/>
      <c r="M7" s="511" t="s">
        <v>99</v>
      </c>
      <c r="N7" s="513" t="s">
        <v>14</v>
      </c>
      <c r="O7" s="515" t="s">
        <v>97</v>
      </c>
      <c r="P7" s="233" t="s">
        <v>15</v>
      </c>
      <c r="Q7" s="521" t="s">
        <v>16</v>
      </c>
      <c r="R7" s="523" t="s">
        <v>17</v>
      </c>
      <c r="S7" s="535"/>
      <c r="T7" s="535"/>
      <c r="U7" s="535"/>
      <c r="V7" s="535"/>
    </row>
    <row r="8" spans="2:22" ht="26.25" thickBot="1" x14ac:dyDescent="0.3">
      <c r="B8" s="519" t="s">
        <v>87</v>
      </c>
      <c r="C8" s="520"/>
      <c r="D8" s="505"/>
      <c r="E8" s="113" t="s">
        <v>86</v>
      </c>
      <c r="F8" s="244" t="s">
        <v>102</v>
      </c>
      <c r="G8" s="258" t="s">
        <v>52</v>
      </c>
      <c r="H8" s="259" t="s">
        <v>53</v>
      </c>
      <c r="I8" s="260" t="s">
        <v>54</v>
      </c>
      <c r="J8" s="258" t="s">
        <v>52</v>
      </c>
      <c r="K8" s="259" t="s">
        <v>53</v>
      </c>
      <c r="L8" s="261" t="s">
        <v>54</v>
      </c>
      <c r="M8" s="512"/>
      <c r="N8" s="514"/>
      <c r="O8" s="516"/>
      <c r="P8" s="234" t="s">
        <v>20</v>
      </c>
      <c r="Q8" s="522"/>
      <c r="R8" s="524"/>
    </row>
    <row r="9" spans="2:22" s="84" customFormat="1" x14ac:dyDescent="0.2">
      <c r="B9" s="72">
        <v>1</v>
      </c>
      <c r="C9" s="58" t="s">
        <v>56</v>
      </c>
      <c r="D9" s="208" t="s">
        <v>92</v>
      </c>
      <c r="E9" s="65" t="s">
        <v>104</v>
      </c>
      <c r="F9" s="211">
        <v>13456004</v>
      </c>
      <c r="G9" s="327">
        <v>12</v>
      </c>
      <c r="H9" s="328">
        <v>10</v>
      </c>
      <c r="I9" s="329">
        <v>20</v>
      </c>
      <c r="J9" s="327">
        <v>11</v>
      </c>
      <c r="K9" s="330">
        <v>4</v>
      </c>
      <c r="L9" s="331">
        <v>0</v>
      </c>
      <c r="M9" s="184">
        <f>J9%</f>
        <v>0.11</v>
      </c>
      <c r="N9" s="59">
        <v>2257</v>
      </c>
      <c r="O9" s="28">
        <f t="shared" ref="O9:O19" si="0">SUM(N9*M9)</f>
        <v>248.27</v>
      </c>
      <c r="P9" s="70"/>
      <c r="Q9" s="59">
        <v>54</v>
      </c>
      <c r="R9" s="206">
        <f>SUM(N9:Q9)</f>
        <v>2559.27</v>
      </c>
      <c r="S9" s="209"/>
    </row>
    <row r="10" spans="2:22" x14ac:dyDescent="0.25">
      <c r="B10" s="73">
        <v>2</v>
      </c>
      <c r="C10" s="8" t="s">
        <v>57</v>
      </c>
      <c r="D10" s="102" t="s">
        <v>21</v>
      </c>
      <c r="E10" s="5" t="s">
        <v>25</v>
      </c>
      <c r="F10" s="211">
        <v>23425003</v>
      </c>
      <c r="G10" s="323">
        <v>29</v>
      </c>
      <c r="H10" s="332">
        <v>9</v>
      </c>
      <c r="I10" s="333">
        <v>19</v>
      </c>
      <c r="J10" s="323">
        <v>29</v>
      </c>
      <c r="K10" s="332">
        <v>9</v>
      </c>
      <c r="L10" s="334">
        <v>19</v>
      </c>
      <c r="M10" s="119">
        <f t="shared" ref="M10:M19" si="1">J10%</f>
        <v>0.28999999999999998</v>
      </c>
      <c r="N10" s="9">
        <v>1911</v>
      </c>
      <c r="O10" s="28">
        <f t="shared" si="0"/>
        <v>554.18999999999994</v>
      </c>
      <c r="P10" s="5" t="s">
        <v>22</v>
      </c>
      <c r="Q10" s="9">
        <v>38</v>
      </c>
      <c r="R10" s="74">
        <f>SUM(N10:Q10)</f>
        <v>2503.19</v>
      </c>
    </row>
    <row r="11" spans="2:22" s="2" customFormat="1" x14ac:dyDescent="0.2">
      <c r="B11" s="73">
        <v>3</v>
      </c>
      <c r="C11" s="277" t="s">
        <v>80</v>
      </c>
      <c r="D11" s="149" t="s">
        <v>79</v>
      </c>
      <c r="E11" s="26" t="s">
        <v>27</v>
      </c>
      <c r="F11" s="115">
        <v>23425002</v>
      </c>
      <c r="G11" s="319">
        <v>8</v>
      </c>
      <c r="H11" s="335">
        <v>7</v>
      </c>
      <c r="I11" s="336">
        <v>29</v>
      </c>
      <c r="J11" s="319">
        <v>3</v>
      </c>
      <c r="K11" s="335">
        <v>4</v>
      </c>
      <c r="L11" s="337">
        <v>0</v>
      </c>
      <c r="M11" s="184">
        <f t="shared" si="1"/>
        <v>0.03</v>
      </c>
      <c r="N11" s="107">
        <v>1853</v>
      </c>
      <c r="O11" s="27">
        <f t="shared" si="0"/>
        <v>55.589999999999996</v>
      </c>
      <c r="P11" s="5" t="s">
        <v>22</v>
      </c>
      <c r="Q11" s="9" t="s">
        <v>28</v>
      </c>
      <c r="R11" s="74">
        <f t="shared" ref="R11:R19" si="2">SUM(N11:Q11)</f>
        <v>1908.59</v>
      </c>
      <c r="S11" s="131"/>
    </row>
    <row r="12" spans="2:22" s="2" customFormat="1" x14ac:dyDescent="0.2">
      <c r="B12" s="73">
        <v>4</v>
      </c>
      <c r="C12" s="8" t="s">
        <v>58</v>
      </c>
      <c r="D12" s="102" t="s">
        <v>26</v>
      </c>
      <c r="E12" s="26" t="s">
        <v>104</v>
      </c>
      <c r="F12" s="211">
        <v>23425002</v>
      </c>
      <c r="G12" s="323">
        <v>23</v>
      </c>
      <c r="H12" s="338">
        <v>1</v>
      </c>
      <c r="I12" s="339">
        <v>24</v>
      </c>
      <c r="J12" s="323">
        <v>14</v>
      </c>
      <c r="K12" s="332">
        <v>5</v>
      </c>
      <c r="L12" s="334">
        <v>21</v>
      </c>
      <c r="M12" s="119">
        <f t="shared" si="1"/>
        <v>0.14000000000000001</v>
      </c>
      <c r="N12" s="9">
        <v>1853</v>
      </c>
      <c r="O12" s="28">
        <f t="shared" si="0"/>
        <v>259.42</v>
      </c>
      <c r="P12" s="5" t="s">
        <v>22</v>
      </c>
      <c r="Q12" s="9">
        <v>54</v>
      </c>
      <c r="R12" s="74">
        <f t="shared" si="2"/>
        <v>2166.42</v>
      </c>
    </row>
    <row r="13" spans="2:22" x14ac:dyDescent="0.25">
      <c r="B13" s="73">
        <v>5</v>
      </c>
      <c r="C13" s="145" t="s">
        <v>78</v>
      </c>
      <c r="D13" s="178" t="s">
        <v>26</v>
      </c>
      <c r="E13" s="5" t="s">
        <v>25</v>
      </c>
      <c r="F13" s="215">
        <v>23425002</v>
      </c>
      <c r="G13" s="310">
        <v>17</v>
      </c>
      <c r="H13" s="340">
        <v>5</v>
      </c>
      <c r="I13" s="339">
        <v>18</v>
      </c>
      <c r="J13" s="310">
        <v>6</v>
      </c>
      <c r="K13" s="311">
        <v>9</v>
      </c>
      <c r="L13" s="312">
        <v>14</v>
      </c>
      <c r="M13" s="119">
        <f t="shared" si="1"/>
        <v>0.06</v>
      </c>
      <c r="N13" s="9">
        <v>1853</v>
      </c>
      <c r="O13" s="147">
        <f t="shared" si="0"/>
        <v>111.17999999999999</v>
      </c>
      <c r="P13" s="17"/>
      <c r="Q13" s="146">
        <v>38</v>
      </c>
      <c r="R13" s="74">
        <f>SUM(N13:Q13)</f>
        <v>2002.18</v>
      </c>
    </row>
    <row r="14" spans="2:22" x14ac:dyDescent="0.25">
      <c r="B14" s="87">
        <v>6</v>
      </c>
      <c r="C14" s="145" t="s">
        <v>101</v>
      </c>
      <c r="D14" s="102" t="s">
        <v>26</v>
      </c>
      <c r="E14" s="50" t="s">
        <v>23</v>
      </c>
      <c r="F14" s="211">
        <v>23425002</v>
      </c>
      <c r="G14" s="323">
        <v>16</v>
      </c>
      <c r="H14" s="338">
        <v>9</v>
      </c>
      <c r="I14" s="339">
        <v>0</v>
      </c>
      <c r="J14" s="323">
        <v>4</v>
      </c>
      <c r="K14" s="332">
        <v>1</v>
      </c>
      <c r="L14" s="334">
        <v>13</v>
      </c>
      <c r="M14" s="119">
        <f t="shared" si="1"/>
        <v>0.04</v>
      </c>
      <c r="N14" s="9">
        <v>1853</v>
      </c>
      <c r="O14" s="28">
        <f t="shared" si="0"/>
        <v>74.12</v>
      </c>
      <c r="P14" s="5"/>
      <c r="Q14" s="9">
        <v>33</v>
      </c>
      <c r="R14" s="210">
        <f t="shared" si="2"/>
        <v>1960.12</v>
      </c>
    </row>
    <row r="15" spans="2:22" x14ac:dyDescent="0.25">
      <c r="B15" s="87">
        <v>7</v>
      </c>
      <c r="C15" s="8" t="s">
        <v>59</v>
      </c>
      <c r="D15" s="102" t="s">
        <v>21</v>
      </c>
      <c r="E15" s="5" t="s">
        <v>25</v>
      </c>
      <c r="F15" s="211">
        <v>23425003</v>
      </c>
      <c r="G15" s="323">
        <v>26</v>
      </c>
      <c r="H15" s="332">
        <v>11</v>
      </c>
      <c r="I15" s="333">
        <v>15</v>
      </c>
      <c r="J15" s="323">
        <v>26</v>
      </c>
      <c r="K15" s="332">
        <v>11</v>
      </c>
      <c r="L15" s="334">
        <v>15</v>
      </c>
      <c r="M15" s="119">
        <f t="shared" si="1"/>
        <v>0.26</v>
      </c>
      <c r="N15" s="9">
        <v>1911</v>
      </c>
      <c r="O15" s="28">
        <f t="shared" si="0"/>
        <v>496.86</v>
      </c>
      <c r="P15" s="5" t="s">
        <v>22</v>
      </c>
      <c r="Q15" s="9">
        <v>38</v>
      </c>
      <c r="R15" s="74">
        <f t="shared" si="2"/>
        <v>2445.86</v>
      </c>
    </row>
    <row r="16" spans="2:22" x14ac:dyDescent="0.25">
      <c r="B16" s="87">
        <v>8</v>
      </c>
      <c r="C16" s="42" t="s">
        <v>60</v>
      </c>
      <c r="D16" s="102" t="s">
        <v>21</v>
      </c>
      <c r="E16" s="5" t="s">
        <v>113</v>
      </c>
      <c r="F16" s="211">
        <v>23425003</v>
      </c>
      <c r="G16" s="323">
        <v>18</v>
      </c>
      <c r="H16" s="338">
        <v>2</v>
      </c>
      <c r="I16" s="339">
        <v>0</v>
      </c>
      <c r="J16" s="323">
        <v>15</v>
      </c>
      <c r="K16" s="332">
        <v>3</v>
      </c>
      <c r="L16" s="334">
        <v>10</v>
      </c>
      <c r="M16" s="119">
        <f t="shared" si="1"/>
        <v>0.15</v>
      </c>
      <c r="N16" s="9">
        <v>1911</v>
      </c>
      <c r="O16" s="44">
        <f t="shared" si="0"/>
        <v>286.64999999999998</v>
      </c>
      <c r="P16" s="33"/>
      <c r="Q16" s="43">
        <v>76</v>
      </c>
      <c r="R16" s="74">
        <f t="shared" si="2"/>
        <v>2273.65</v>
      </c>
    </row>
    <row r="17" spans="2:24" x14ac:dyDescent="0.25">
      <c r="B17" s="87">
        <v>9</v>
      </c>
      <c r="C17" s="8" t="s">
        <v>56</v>
      </c>
      <c r="D17" s="102" t="s">
        <v>26</v>
      </c>
      <c r="E17" s="50" t="s">
        <v>25</v>
      </c>
      <c r="F17" s="211">
        <v>23425002</v>
      </c>
      <c r="G17" s="319">
        <v>12</v>
      </c>
      <c r="H17" s="56">
        <v>10</v>
      </c>
      <c r="I17" s="341">
        <v>20</v>
      </c>
      <c r="J17" s="319">
        <v>11</v>
      </c>
      <c r="K17" s="335">
        <v>4</v>
      </c>
      <c r="L17" s="181">
        <v>0</v>
      </c>
      <c r="M17" s="119">
        <f t="shared" si="1"/>
        <v>0.11</v>
      </c>
      <c r="N17" s="43" t="s">
        <v>28</v>
      </c>
      <c r="O17" s="44" t="s">
        <v>28</v>
      </c>
      <c r="P17" s="33"/>
      <c r="Q17" s="43" t="s">
        <v>28</v>
      </c>
      <c r="R17" s="68">
        <f t="shared" si="2"/>
        <v>0</v>
      </c>
    </row>
    <row r="18" spans="2:24" x14ac:dyDescent="0.25">
      <c r="B18" s="88" t="s">
        <v>96</v>
      </c>
      <c r="C18" s="42" t="s">
        <v>94</v>
      </c>
      <c r="D18" s="99" t="s">
        <v>26</v>
      </c>
      <c r="E18" s="3" t="s">
        <v>27</v>
      </c>
      <c r="F18" s="212">
        <v>23425002</v>
      </c>
      <c r="G18" s="342">
        <v>6</v>
      </c>
      <c r="H18" s="343">
        <v>0</v>
      </c>
      <c r="I18" s="344">
        <v>28</v>
      </c>
      <c r="J18" s="342">
        <v>2</v>
      </c>
      <c r="K18" s="343">
        <v>1</v>
      </c>
      <c r="L18" s="345">
        <v>14</v>
      </c>
      <c r="M18" s="119">
        <f t="shared" si="1"/>
        <v>0.02</v>
      </c>
      <c r="N18" s="43">
        <v>0</v>
      </c>
      <c r="O18" s="44">
        <f>SUM(N18*M18)</f>
        <v>0</v>
      </c>
      <c r="P18" s="3" t="s">
        <v>22</v>
      </c>
      <c r="Q18" s="43" t="s">
        <v>28</v>
      </c>
      <c r="R18" s="68">
        <f>SUM(N18:Q18)</f>
        <v>0</v>
      </c>
    </row>
    <row r="19" spans="2:24" ht="16.5" thickBot="1" x14ac:dyDescent="0.3">
      <c r="B19" s="88" t="s">
        <v>109</v>
      </c>
      <c r="C19" s="242" t="s">
        <v>108</v>
      </c>
      <c r="D19" s="99" t="s">
        <v>26</v>
      </c>
      <c r="E19" s="3" t="s">
        <v>27</v>
      </c>
      <c r="F19" s="212">
        <v>23425002</v>
      </c>
      <c r="G19" s="342">
        <v>2</v>
      </c>
      <c r="H19" s="343">
        <v>8</v>
      </c>
      <c r="I19" s="344">
        <v>20</v>
      </c>
      <c r="J19" s="346">
        <v>1</v>
      </c>
      <c r="K19" s="347">
        <v>2</v>
      </c>
      <c r="L19" s="348">
        <v>29</v>
      </c>
      <c r="M19" s="271">
        <f t="shared" si="1"/>
        <v>0.01</v>
      </c>
      <c r="N19" s="43">
        <v>1853</v>
      </c>
      <c r="O19" s="44">
        <f t="shared" si="0"/>
        <v>18.53</v>
      </c>
      <c r="P19" s="3" t="s">
        <v>22</v>
      </c>
      <c r="Q19" s="43" t="s">
        <v>28</v>
      </c>
      <c r="R19" s="68">
        <f t="shared" si="2"/>
        <v>1871.53</v>
      </c>
      <c r="S19" s="1"/>
    </row>
    <row r="20" spans="2:24" ht="16.5" thickBot="1" x14ac:dyDescent="0.3">
      <c r="B20" s="86"/>
      <c r="C20" s="41" t="s">
        <v>29</v>
      </c>
      <c r="D20" s="101" t="s">
        <v>24</v>
      </c>
      <c r="E20" s="41" t="s">
        <v>24</v>
      </c>
      <c r="F20" s="213" t="s">
        <v>24</v>
      </c>
      <c r="G20" s="168" t="s">
        <v>24</v>
      </c>
      <c r="H20" s="46" t="s">
        <v>24</v>
      </c>
      <c r="I20" s="46" t="s">
        <v>24</v>
      </c>
      <c r="J20" s="46" t="s">
        <v>24</v>
      </c>
      <c r="K20" s="46" t="s">
        <v>24</v>
      </c>
      <c r="L20" s="57" t="s">
        <v>24</v>
      </c>
      <c r="M20" s="151" t="s">
        <v>24</v>
      </c>
      <c r="N20" s="53">
        <f>SUM(N9:N19)</f>
        <v>17255</v>
      </c>
      <c r="O20" s="267">
        <f>SUM(O9:O19)</f>
        <v>2104.8100000000004</v>
      </c>
      <c r="P20" s="41" t="s">
        <v>22</v>
      </c>
      <c r="Q20" s="54">
        <f>SUM(Q9:Q19)</f>
        <v>331</v>
      </c>
      <c r="R20" s="192">
        <f>SUM(N20:Q20)</f>
        <v>19690.810000000001</v>
      </c>
    </row>
    <row r="21" spans="2:24" x14ac:dyDescent="0.25">
      <c r="B21" s="84"/>
      <c r="C21" s="11"/>
      <c r="D21" s="103"/>
      <c r="E21" s="11"/>
      <c r="F21" s="103"/>
      <c r="G21" s="11"/>
      <c r="H21" s="11"/>
      <c r="I21" s="190"/>
      <c r="J21" s="11"/>
      <c r="K21" s="11"/>
      <c r="L21" s="11"/>
      <c r="M21" s="76"/>
      <c r="N21" s="12"/>
      <c r="O21" s="265"/>
      <c r="P21" s="11"/>
      <c r="Q21" s="29"/>
      <c r="R21" s="30"/>
    </row>
    <row r="22" spans="2:24" ht="16.5" thickBot="1" x14ac:dyDescent="0.3">
      <c r="B22" s="626" t="s">
        <v>30</v>
      </c>
      <c r="C22" s="626"/>
      <c r="D22" s="104"/>
      <c r="E22" s="23"/>
      <c r="F22" s="104"/>
      <c r="G22" s="13"/>
      <c r="H22" s="13"/>
      <c r="I22" s="281"/>
      <c r="J22" s="281"/>
      <c r="K22" s="281"/>
      <c r="L22" s="281"/>
      <c r="M22" s="78"/>
      <c r="N22" s="71"/>
      <c r="O22" s="239"/>
      <c r="P22" s="14"/>
      <c r="Q22" s="627" t="s">
        <v>31</v>
      </c>
      <c r="R22" s="627"/>
    </row>
    <row r="23" spans="2:24" ht="16.5" thickBot="1" x14ac:dyDescent="0.3">
      <c r="B23" s="156">
        <v>1</v>
      </c>
      <c r="C23" s="127" t="s">
        <v>84</v>
      </c>
      <c r="D23" s="98" t="s">
        <v>39</v>
      </c>
      <c r="E23" s="45" t="s">
        <v>33</v>
      </c>
      <c r="F23" s="241">
        <v>81822004</v>
      </c>
      <c r="G23" s="349">
        <v>41</v>
      </c>
      <c r="H23" s="350">
        <v>3</v>
      </c>
      <c r="I23" s="351">
        <v>12</v>
      </c>
      <c r="J23" s="352">
        <v>35</v>
      </c>
      <c r="K23" s="353">
        <v>7</v>
      </c>
      <c r="L23" s="354">
        <v>10</v>
      </c>
      <c r="M23" s="272">
        <f>J23%</f>
        <v>0.35</v>
      </c>
      <c r="N23" s="91">
        <v>933</v>
      </c>
      <c r="O23" s="92">
        <f>SUM(N23*M23)</f>
        <v>326.54999999999995</v>
      </c>
      <c r="P23" s="45" t="s">
        <v>34</v>
      </c>
      <c r="Q23" s="91" t="s">
        <v>28</v>
      </c>
      <c r="R23" s="221">
        <f>SUM(N23:Q23)</f>
        <v>1259.55</v>
      </c>
      <c r="S23" s="264"/>
      <c r="T23" s="264"/>
      <c r="U23" s="264"/>
      <c r="V23" s="264"/>
      <c r="W23" s="264"/>
      <c r="X23" s="264"/>
    </row>
    <row r="24" spans="2:24" ht="16.5" hidden="1" thickBot="1" x14ac:dyDescent="0.3">
      <c r="B24" s="89"/>
      <c r="C24" s="8"/>
      <c r="D24" s="102" t="s">
        <v>32</v>
      </c>
      <c r="E24" s="5" t="s">
        <v>33</v>
      </c>
      <c r="F24" s="211">
        <v>51202001</v>
      </c>
      <c r="G24" s="114"/>
      <c r="H24" s="26"/>
      <c r="I24" s="179"/>
      <c r="J24" s="180"/>
      <c r="K24" s="56"/>
      <c r="L24" s="181"/>
      <c r="M24" s="184">
        <v>0</v>
      </c>
      <c r="N24" s="107"/>
      <c r="O24" s="27">
        <f>SUM(N24*M24)</f>
        <v>0</v>
      </c>
      <c r="P24" s="26" t="s">
        <v>34</v>
      </c>
      <c r="Q24" s="107"/>
      <c r="R24" s="207">
        <f>SUM(N24:Q24)</f>
        <v>0</v>
      </c>
    </row>
    <row r="25" spans="2:24" ht="16.5" thickBot="1" x14ac:dyDescent="0.3">
      <c r="B25" s="86"/>
      <c r="C25" s="41" t="s">
        <v>35</v>
      </c>
      <c r="D25" s="98" t="s">
        <v>24</v>
      </c>
      <c r="E25" s="46" t="s">
        <v>24</v>
      </c>
      <c r="F25" s="213" t="s">
        <v>24</v>
      </c>
      <c r="G25" s="168" t="s">
        <v>24</v>
      </c>
      <c r="H25" s="46" t="s">
        <v>24</v>
      </c>
      <c r="I25" s="46" t="s">
        <v>24</v>
      </c>
      <c r="J25" s="46" t="s">
        <v>24</v>
      </c>
      <c r="K25" s="46" t="s">
        <v>24</v>
      </c>
      <c r="L25" s="57" t="s">
        <v>24</v>
      </c>
      <c r="M25" s="159" t="s">
        <v>24</v>
      </c>
      <c r="N25" s="47">
        <f>SUM(N23:N24)</f>
        <v>933</v>
      </c>
      <c r="O25" s="91">
        <f>SUM(O23:O24)</f>
        <v>326.54999999999995</v>
      </c>
      <c r="P25" s="47">
        <f>SUM(P23:P24)</f>
        <v>0</v>
      </c>
      <c r="Q25" s="47">
        <f>SUM(Q23:Q24)</f>
        <v>0</v>
      </c>
      <c r="R25" s="48">
        <f>SUM(N25:Q25)</f>
        <v>1259.55</v>
      </c>
    </row>
    <row r="26" spans="2:24" x14ac:dyDescent="0.25">
      <c r="B26" s="84"/>
      <c r="C26" s="11"/>
      <c r="D26" s="103"/>
      <c r="E26" s="11"/>
      <c r="F26" s="103"/>
      <c r="G26" s="11"/>
      <c r="H26" s="11"/>
      <c r="I26" s="190"/>
      <c r="J26" s="11"/>
      <c r="K26" s="11"/>
      <c r="L26" s="11"/>
      <c r="M26" s="11"/>
      <c r="N26" s="12"/>
      <c r="O26" s="265"/>
      <c r="P26" s="11"/>
      <c r="Q26" s="29"/>
      <c r="R26" s="30"/>
    </row>
    <row r="27" spans="2:24" ht="16.5" thickBot="1" x14ac:dyDescent="0.3">
      <c r="B27" s="618" t="s">
        <v>36</v>
      </c>
      <c r="C27" s="618"/>
      <c r="D27" s="104"/>
      <c r="E27" s="23"/>
      <c r="F27" s="104"/>
      <c r="G27" s="13"/>
      <c r="H27" s="13"/>
      <c r="I27" s="13"/>
      <c r="J27" s="13"/>
      <c r="K27" s="13"/>
      <c r="L27" s="13"/>
      <c r="M27" s="77"/>
      <c r="N27" s="13"/>
      <c r="O27" s="239"/>
      <c r="P27" s="11"/>
      <c r="Q27" s="607" t="s">
        <v>31</v>
      </c>
      <c r="R27" s="607"/>
    </row>
    <row r="28" spans="2:24" x14ac:dyDescent="0.25">
      <c r="B28" s="123">
        <v>1</v>
      </c>
      <c r="C28" s="125" t="s">
        <v>62</v>
      </c>
      <c r="D28" s="100" t="s">
        <v>37</v>
      </c>
      <c r="E28" s="70" t="s">
        <v>27</v>
      </c>
      <c r="F28" s="214">
        <v>41102001</v>
      </c>
      <c r="G28" s="306">
        <v>26</v>
      </c>
      <c r="H28" s="307">
        <v>6</v>
      </c>
      <c r="I28" s="308">
        <v>0</v>
      </c>
      <c r="J28" s="306">
        <v>26</v>
      </c>
      <c r="K28" s="307">
        <v>6</v>
      </c>
      <c r="L28" s="309">
        <v>0</v>
      </c>
      <c r="M28" s="182">
        <f>J28%</f>
        <v>0.26</v>
      </c>
      <c r="N28" s="59">
        <v>960</v>
      </c>
      <c r="O28" s="60">
        <f t="shared" ref="O28:O35" si="3">SUM(N28*M28)</f>
        <v>249.60000000000002</v>
      </c>
      <c r="P28" s="61" t="s">
        <v>34</v>
      </c>
      <c r="Q28" s="10">
        <f>SUM(21*2.71)</f>
        <v>56.91</v>
      </c>
      <c r="R28" s="63">
        <f t="shared" ref="R28:R35" si="4">SUM(N28:Q28)</f>
        <v>1266.51</v>
      </c>
    </row>
    <row r="29" spans="2:24" s="2" customFormat="1" x14ac:dyDescent="0.2">
      <c r="B29" s="177">
        <v>2</v>
      </c>
      <c r="C29" s="176" t="s">
        <v>63</v>
      </c>
      <c r="D29" s="178" t="s">
        <v>38</v>
      </c>
      <c r="E29" s="15" t="s">
        <v>33</v>
      </c>
      <c r="F29" s="215">
        <v>53123003</v>
      </c>
      <c r="G29" s="310">
        <v>42</v>
      </c>
      <c r="H29" s="311">
        <v>8</v>
      </c>
      <c r="I29" s="312">
        <v>27</v>
      </c>
      <c r="J29" s="310">
        <v>42</v>
      </c>
      <c r="K29" s="311">
        <v>8</v>
      </c>
      <c r="L29" s="312">
        <v>27</v>
      </c>
      <c r="M29" s="183">
        <f>J29%</f>
        <v>0.42</v>
      </c>
      <c r="N29" s="146">
        <v>933</v>
      </c>
      <c r="O29" s="147">
        <f t="shared" si="3"/>
        <v>391.86</v>
      </c>
      <c r="P29" s="17" t="s">
        <v>34</v>
      </c>
      <c r="Q29" s="10">
        <f t="shared" ref="Q29:Q35" si="5">SUM(21*2.71)</f>
        <v>56.91</v>
      </c>
      <c r="R29" s="148">
        <f t="shared" si="4"/>
        <v>1381.7700000000002</v>
      </c>
      <c r="S29" s="134"/>
      <c r="T29" s="49"/>
      <c r="U29" s="49"/>
    </row>
    <row r="30" spans="2:24" x14ac:dyDescent="0.25">
      <c r="B30" s="126">
        <v>3</v>
      </c>
      <c r="C30" s="128" t="s">
        <v>64</v>
      </c>
      <c r="D30" s="102" t="s">
        <v>38</v>
      </c>
      <c r="E30" s="6" t="s">
        <v>33</v>
      </c>
      <c r="F30" s="211">
        <v>53123003</v>
      </c>
      <c r="G30" s="313">
        <v>40</v>
      </c>
      <c r="H30" s="314">
        <v>11</v>
      </c>
      <c r="I30" s="315">
        <v>5</v>
      </c>
      <c r="J30" s="313">
        <v>39</v>
      </c>
      <c r="K30" s="316">
        <v>11</v>
      </c>
      <c r="L30" s="317">
        <v>5</v>
      </c>
      <c r="M30" s="183">
        <f t="shared" ref="M30:M35" si="6">J30%</f>
        <v>0.39</v>
      </c>
      <c r="N30" s="146">
        <v>933</v>
      </c>
      <c r="O30" s="28">
        <f t="shared" si="3"/>
        <v>363.87</v>
      </c>
      <c r="P30" s="7" t="s">
        <v>34</v>
      </c>
      <c r="Q30" s="10">
        <f t="shared" si="5"/>
        <v>56.91</v>
      </c>
      <c r="R30" s="64">
        <f t="shared" si="4"/>
        <v>1353.78</v>
      </c>
      <c r="S30" s="132"/>
      <c r="T30" s="14"/>
      <c r="U30" s="14"/>
    </row>
    <row r="31" spans="2:24" x14ac:dyDescent="0.25">
      <c r="B31" s="126">
        <v>4</v>
      </c>
      <c r="C31" s="128" t="s">
        <v>65</v>
      </c>
      <c r="D31" s="102" t="s">
        <v>38</v>
      </c>
      <c r="E31" s="6" t="s">
        <v>33</v>
      </c>
      <c r="F31" s="211">
        <v>53123003</v>
      </c>
      <c r="G31" s="313">
        <v>34</v>
      </c>
      <c r="H31" s="316">
        <v>11</v>
      </c>
      <c r="I31" s="318">
        <v>17</v>
      </c>
      <c r="J31" s="313">
        <v>34</v>
      </c>
      <c r="K31" s="316">
        <v>11</v>
      </c>
      <c r="L31" s="317">
        <v>17</v>
      </c>
      <c r="M31" s="183">
        <f t="shared" si="6"/>
        <v>0.34</v>
      </c>
      <c r="N31" s="146">
        <v>933</v>
      </c>
      <c r="O31" s="28">
        <f t="shared" si="3"/>
        <v>317.22000000000003</v>
      </c>
      <c r="P31" s="7" t="s">
        <v>34</v>
      </c>
      <c r="Q31" s="10">
        <f t="shared" si="5"/>
        <v>56.91</v>
      </c>
      <c r="R31" s="64">
        <f t="shared" si="4"/>
        <v>1307.1300000000001</v>
      </c>
    </row>
    <row r="32" spans="2:24" hidden="1" x14ac:dyDescent="0.25">
      <c r="B32" s="126">
        <v>5</v>
      </c>
      <c r="C32" s="8" t="s">
        <v>75</v>
      </c>
      <c r="D32" s="102" t="s">
        <v>32</v>
      </c>
      <c r="E32" s="5" t="s">
        <v>33</v>
      </c>
      <c r="F32" s="211">
        <v>51202001</v>
      </c>
      <c r="G32" s="313">
        <v>36</v>
      </c>
      <c r="H32" s="316">
        <v>9</v>
      </c>
      <c r="I32" s="318">
        <v>23</v>
      </c>
      <c r="J32" s="313">
        <v>29</v>
      </c>
      <c r="K32" s="316">
        <v>4</v>
      </c>
      <c r="L32" s="317">
        <v>0</v>
      </c>
      <c r="M32" s="183">
        <f t="shared" si="6"/>
        <v>0.28999999999999998</v>
      </c>
      <c r="N32" s="257">
        <v>0</v>
      </c>
      <c r="O32" s="268">
        <f t="shared" si="3"/>
        <v>0</v>
      </c>
      <c r="P32" s="7"/>
      <c r="Q32" s="10">
        <v>0</v>
      </c>
      <c r="R32" s="64">
        <f t="shared" si="4"/>
        <v>0</v>
      </c>
      <c r="S32" s="1"/>
    </row>
    <row r="33" spans="1:20" x14ac:dyDescent="0.25">
      <c r="B33" s="177">
        <v>5</v>
      </c>
      <c r="C33" s="270" t="s">
        <v>107</v>
      </c>
      <c r="D33" s="204" t="s">
        <v>32</v>
      </c>
      <c r="E33" s="17" t="s">
        <v>33</v>
      </c>
      <c r="F33" s="211">
        <v>51202001</v>
      </c>
      <c r="G33" s="310">
        <v>12</v>
      </c>
      <c r="H33" s="373">
        <v>2</v>
      </c>
      <c r="I33" s="325" t="s">
        <v>116</v>
      </c>
      <c r="J33" s="310" t="s">
        <v>117</v>
      </c>
      <c r="K33" s="373">
        <v>7</v>
      </c>
      <c r="L33" s="325">
        <v>10</v>
      </c>
      <c r="M33" s="183">
        <f>J33%</f>
        <v>0.01</v>
      </c>
      <c r="N33" s="9">
        <v>933</v>
      </c>
      <c r="O33" s="147">
        <f t="shared" si="3"/>
        <v>9.33</v>
      </c>
      <c r="P33" s="17" t="s">
        <v>34</v>
      </c>
      <c r="Q33" s="10">
        <f t="shared" si="5"/>
        <v>56.91</v>
      </c>
      <c r="R33" s="148">
        <f t="shared" si="4"/>
        <v>999.24</v>
      </c>
      <c r="S33" s="1"/>
    </row>
    <row r="34" spans="1:20" x14ac:dyDescent="0.25">
      <c r="B34" s="126">
        <v>6</v>
      </c>
      <c r="C34" s="166" t="s">
        <v>66</v>
      </c>
      <c r="D34" s="149" t="s">
        <v>32</v>
      </c>
      <c r="E34" s="163" t="s">
        <v>33</v>
      </c>
      <c r="F34" s="115">
        <v>51202001</v>
      </c>
      <c r="G34" s="319">
        <v>41</v>
      </c>
      <c r="H34" s="320">
        <v>11</v>
      </c>
      <c r="I34" s="321">
        <v>0</v>
      </c>
      <c r="J34" s="319">
        <v>41</v>
      </c>
      <c r="K34" s="320">
        <v>11</v>
      </c>
      <c r="L34" s="322">
        <v>0</v>
      </c>
      <c r="M34" s="183">
        <f t="shared" si="6"/>
        <v>0.41</v>
      </c>
      <c r="N34" s="107">
        <v>933</v>
      </c>
      <c r="O34" s="27">
        <f t="shared" si="3"/>
        <v>382.53</v>
      </c>
      <c r="P34" s="160" t="s">
        <v>34</v>
      </c>
      <c r="Q34" s="10">
        <f t="shared" si="5"/>
        <v>56.91</v>
      </c>
      <c r="R34" s="164">
        <f t="shared" si="4"/>
        <v>1372.44</v>
      </c>
    </row>
    <row r="35" spans="1:20" ht="16.5" thickBot="1" x14ac:dyDescent="0.3">
      <c r="B35" s="126">
        <v>7</v>
      </c>
      <c r="C35" s="128" t="s">
        <v>67</v>
      </c>
      <c r="D35" s="102" t="s">
        <v>38</v>
      </c>
      <c r="E35" s="15" t="s">
        <v>33</v>
      </c>
      <c r="F35" s="211">
        <v>53123003</v>
      </c>
      <c r="G35" s="323">
        <v>24</v>
      </c>
      <c r="H35" s="324">
        <v>6</v>
      </c>
      <c r="I35" s="325">
        <v>25</v>
      </c>
      <c r="J35" s="323">
        <v>24</v>
      </c>
      <c r="K35" s="324">
        <v>6</v>
      </c>
      <c r="L35" s="326">
        <v>25</v>
      </c>
      <c r="M35" s="274">
        <f t="shared" si="6"/>
        <v>0.24</v>
      </c>
      <c r="N35" s="146">
        <v>933</v>
      </c>
      <c r="O35" s="28">
        <f t="shared" si="3"/>
        <v>223.92</v>
      </c>
      <c r="P35" s="7" t="s">
        <v>34</v>
      </c>
      <c r="Q35" s="10">
        <f t="shared" si="5"/>
        <v>56.91</v>
      </c>
      <c r="R35" s="64">
        <f t="shared" si="4"/>
        <v>1213.8300000000002</v>
      </c>
    </row>
    <row r="36" spans="1:20" ht="16.5" hidden="1" thickBot="1" x14ac:dyDescent="0.3">
      <c r="B36" s="124"/>
      <c r="C36" s="117"/>
      <c r="D36" s="117"/>
      <c r="E36" s="117"/>
      <c r="F36" s="273"/>
      <c r="G36" s="276"/>
      <c r="H36" s="117"/>
      <c r="I36" s="117"/>
      <c r="J36" s="117"/>
      <c r="K36" s="117"/>
      <c r="L36" s="191"/>
      <c r="M36" s="275"/>
      <c r="N36" s="117"/>
      <c r="O36" s="266"/>
      <c r="P36" s="117"/>
      <c r="Q36" s="117"/>
      <c r="R36" s="191"/>
    </row>
    <row r="37" spans="1:20" ht="16.5" thickBot="1" x14ac:dyDescent="0.3">
      <c r="B37" s="162"/>
      <c r="C37" s="161" t="s">
        <v>35</v>
      </c>
      <c r="D37" s="98" t="s">
        <v>24</v>
      </c>
      <c r="E37" s="41" t="s">
        <v>24</v>
      </c>
      <c r="F37" s="213" t="s">
        <v>24</v>
      </c>
      <c r="G37" s="168" t="s">
        <v>24</v>
      </c>
      <c r="H37" s="46" t="s">
        <v>24</v>
      </c>
      <c r="I37" s="46" t="s">
        <v>24</v>
      </c>
      <c r="J37" s="46" t="s">
        <v>24</v>
      </c>
      <c r="K37" s="46" t="s">
        <v>24</v>
      </c>
      <c r="L37" s="57" t="s">
        <v>24</v>
      </c>
      <c r="M37" s="159" t="s">
        <v>24</v>
      </c>
      <c r="N37" s="47">
        <f>SUM(N28:N35)</f>
        <v>6558</v>
      </c>
      <c r="O37" s="91">
        <f>SUM(O28:O35)</f>
        <v>1938.3300000000002</v>
      </c>
      <c r="P37" s="47"/>
      <c r="Q37" s="54">
        <f>SUM(Q28:Q35)</f>
        <v>398.36999999999989</v>
      </c>
      <c r="R37" s="48">
        <f>SUM(N37:Q37)</f>
        <v>8894.7000000000007</v>
      </c>
    </row>
    <row r="38" spans="1:20" x14ac:dyDescent="0.25">
      <c r="B38" s="84"/>
      <c r="D38" s="105"/>
    </row>
    <row r="39" spans="1:20" x14ac:dyDescent="0.25">
      <c r="C39" s="618" t="s">
        <v>114</v>
      </c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  <c r="O39" s="618"/>
      <c r="P39" s="618"/>
      <c r="Q39" s="618"/>
      <c r="R39" s="618"/>
      <c r="S39" s="16"/>
      <c r="T39" s="16"/>
    </row>
    <row r="40" spans="1:20" ht="16.5" thickBot="1" x14ac:dyDescent="0.3">
      <c r="D40" s="105"/>
      <c r="O40" s="265"/>
      <c r="P40" s="12"/>
      <c r="R40" s="32"/>
      <c r="S40" s="133"/>
      <c r="T40" s="16"/>
    </row>
    <row r="41" spans="1:20" s="12" customFormat="1" ht="16.5" thickBot="1" x14ac:dyDescent="0.3">
      <c r="A41" s="1"/>
      <c r="B41" s="90" t="s">
        <v>8</v>
      </c>
      <c r="C41" s="65" t="s">
        <v>9</v>
      </c>
      <c r="D41" s="504" t="s">
        <v>10</v>
      </c>
      <c r="E41" s="75" t="s">
        <v>11</v>
      </c>
      <c r="F41" s="269" t="s">
        <v>12</v>
      </c>
      <c r="G41" s="628" t="s">
        <v>13</v>
      </c>
      <c r="H41" s="629"/>
      <c r="I41" s="629"/>
      <c r="J41" s="630" t="s">
        <v>55</v>
      </c>
      <c r="K41" s="630"/>
      <c r="L41" s="631"/>
      <c r="M41" s="624" t="s">
        <v>99</v>
      </c>
      <c r="N41" s="515" t="s">
        <v>14</v>
      </c>
      <c r="O41" s="515" t="s">
        <v>97</v>
      </c>
      <c r="P41" s="67" t="s">
        <v>15</v>
      </c>
      <c r="Q41" s="632" t="s">
        <v>16</v>
      </c>
      <c r="R41" s="523" t="s">
        <v>17</v>
      </c>
      <c r="S41" s="130"/>
    </row>
    <row r="42" spans="1:20" s="12" customFormat="1" ht="24" thickBot="1" x14ac:dyDescent="0.3">
      <c r="A42" s="1"/>
      <c r="B42" s="634" t="s">
        <v>83</v>
      </c>
      <c r="C42" s="635"/>
      <c r="D42" s="505"/>
      <c r="E42" s="153" t="s">
        <v>18</v>
      </c>
      <c r="F42" s="246" t="s">
        <v>102</v>
      </c>
      <c r="G42" s="169" t="s">
        <v>52</v>
      </c>
      <c r="H42" s="170" t="s">
        <v>53</v>
      </c>
      <c r="I42" s="171" t="s">
        <v>54</v>
      </c>
      <c r="J42" s="169" t="s">
        <v>52</v>
      </c>
      <c r="K42" s="170" t="s">
        <v>53</v>
      </c>
      <c r="L42" s="172" t="s">
        <v>54</v>
      </c>
      <c r="M42" s="625"/>
      <c r="N42" s="516"/>
      <c r="O42" s="516"/>
      <c r="P42" s="154" t="s">
        <v>20</v>
      </c>
      <c r="Q42" s="633"/>
      <c r="R42" s="524"/>
      <c r="S42" s="130"/>
    </row>
    <row r="43" spans="1:20" s="12" customFormat="1" ht="16.5" thickBot="1" x14ac:dyDescent="0.3">
      <c r="A43" s="1"/>
      <c r="B43" s="141">
        <v>1</v>
      </c>
      <c r="C43" s="8" t="s">
        <v>61</v>
      </c>
      <c r="D43" s="211" t="s">
        <v>26</v>
      </c>
      <c r="E43" s="5" t="s">
        <v>25</v>
      </c>
      <c r="F43" s="245">
        <v>23425002</v>
      </c>
      <c r="G43" s="323">
        <v>20</v>
      </c>
      <c r="H43" s="338">
        <v>9</v>
      </c>
      <c r="I43" s="339">
        <v>14</v>
      </c>
      <c r="J43" s="323">
        <v>11</v>
      </c>
      <c r="K43" s="332">
        <v>1</v>
      </c>
      <c r="L43" s="334">
        <v>20</v>
      </c>
      <c r="M43" s="183">
        <f>J43%</f>
        <v>0.11</v>
      </c>
      <c r="N43" s="107">
        <v>1853</v>
      </c>
      <c r="O43" s="121">
        <f>SUM(N43*M43)</f>
        <v>203.83</v>
      </c>
      <c r="P43" s="152" t="s">
        <v>22</v>
      </c>
      <c r="Q43" s="120">
        <v>38</v>
      </c>
      <c r="R43" s="122">
        <f>SUM(N43:Q43)</f>
        <v>2094.83</v>
      </c>
      <c r="S43" s="130"/>
    </row>
    <row r="44" spans="1:20" s="12" customFormat="1" ht="16.5" thickBot="1" x14ac:dyDescent="0.3">
      <c r="A44" s="1"/>
      <c r="B44" s="86"/>
      <c r="C44" s="41" t="s">
        <v>29</v>
      </c>
      <c r="D44" s="98" t="s">
        <v>24</v>
      </c>
      <c r="E44" s="41" t="s">
        <v>24</v>
      </c>
      <c r="F44" s="213" t="s">
        <v>24</v>
      </c>
      <c r="G44" s="168" t="s">
        <v>24</v>
      </c>
      <c r="H44" s="46" t="s">
        <v>24</v>
      </c>
      <c r="I44" s="46" t="s">
        <v>24</v>
      </c>
      <c r="J44" s="46" t="s">
        <v>24</v>
      </c>
      <c r="K44" s="46" t="s">
        <v>24</v>
      </c>
      <c r="L44" s="57" t="s">
        <v>24</v>
      </c>
      <c r="M44" s="159" t="s">
        <v>24</v>
      </c>
      <c r="N44" s="51">
        <f>SUM(N43:N43)</f>
        <v>1853</v>
      </c>
      <c r="O44" s="91">
        <f>SUM(O43:O43)</f>
        <v>203.83</v>
      </c>
      <c r="P44" s="47">
        <f>SUM(P43:P43)</f>
        <v>0</v>
      </c>
      <c r="Q44" s="47">
        <f>SUM(Q43:Q43)</f>
        <v>38</v>
      </c>
      <c r="R44" s="55">
        <f>SUM(N44:Q44)</f>
        <v>2094.83</v>
      </c>
      <c r="S44" s="130"/>
    </row>
    <row r="45" spans="1:20" ht="16.5" thickBot="1" x14ac:dyDescent="0.3">
      <c r="B45" s="613" t="s">
        <v>36</v>
      </c>
      <c r="C45" s="614"/>
      <c r="D45" s="104"/>
      <c r="E45" s="23"/>
      <c r="F45" s="104"/>
      <c r="G45" s="13"/>
      <c r="H45" s="13"/>
      <c r="I45" s="13"/>
      <c r="J45" s="13"/>
      <c r="K45" s="13"/>
      <c r="L45" s="13"/>
      <c r="M45" s="13"/>
      <c r="N45" s="77"/>
      <c r="O45" s="239"/>
      <c r="P45" s="34"/>
      <c r="Q45" s="615" t="s">
        <v>31</v>
      </c>
      <c r="R45" s="616"/>
    </row>
    <row r="46" spans="1:20" s="18" customFormat="1" x14ac:dyDescent="0.2">
      <c r="B46" s="5">
        <v>2</v>
      </c>
      <c r="C46" s="8" t="s">
        <v>82</v>
      </c>
      <c r="D46" s="102" t="s">
        <v>38</v>
      </c>
      <c r="E46" s="17" t="s">
        <v>27</v>
      </c>
      <c r="F46" s="211">
        <v>53123003</v>
      </c>
      <c r="G46" s="327">
        <v>32</v>
      </c>
      <c r="H46" s="328">
        <v>2</v>
      </c>
      <c r="I46" s="355">
        <v>5</v>
      </c>
      <c r="J46" s="356">
        <v>20</v>
      </c>
      <c r="K46" s="330">
        <v>5</v>
      </c>
      <c r="L46" s="331">
        <v>0</v>
      </c>
      <c r="M46" s="263">
        <f>J46%</f>
        <v>0.2</v>
      </c>
      <c r="N46" s="9">
        <v>933</v>
      </c>
      <c r="O46" s="28">
        <f>SUM(N46*M46)</f>
        <v>186.60000000000002</v>
      </c>
      <c r="P46" s="5" t="s">
        <v>34</v>
      </c>
      <c r="Q46" s="9">
        <f>SUM(21*2.71)</f>
        <v>56.91</v>
      </c>
      <c r="R46" s="238">
        <f>SUM(N46:Q46)</f>
        <v>1176.51</v>
      </c>
      <c r="S46" s="155"/>
    </row>
    <row r="47" spans="1:20" s="18" customFormat="1" x14ac:dyDescent="0.2">
      <c r="B47" s="5">
        <v>3</v>
      </c>
      <c r="C47" s="8" t="s">
        <v>81</v>
      </c>
      <c r="D47" s="102" t="s">
        <v>38</v>
      </c>
      <c r="E47" s="17" t="s">
        <v>33</v>
      </c>
      <c r="F47" s="211">
        <v>53123003</v>
      </c>
      <c r="G47" s="323">
        <v>6</v>
      </c>
      <c r="H47" s="338">
        <v>11</v>
      </c>
      <c r="I47" s="357">
        <v>15</v>
      </c>
      <c r="J47" s="358">
        <v>3</v>
      </c>
      <c r="K47" s="332">
        <v>7</v>
      </c>
      <c r="L47" s="334">
        <v>0</v>
      </c>
      <c r="M47" s="263">
        <f>J47%</f>
        <v>0.03</v>
      </c>
      <c r="N47" s="9">
        <v>0</v>
      </c>
      <c r="O47" s="28">
        <f>SUM(N47*M47)</f>
        <v>0</v>
      </c>
      <c r="P47" s="5" t="s">
        <v>34</v>
      </c>
      <c r="Q47" s="9">
        <v>0</v>
      </c>
      <c r="R47" s="238">
        <f>SUM(N47:Q47)</f>
        <v>0</v>
      </c>
      <c r="S47" s="155"/>
    </row>
    <row r="48" spans="1:20" s="18" customFormat="1" x14ac:dyDescent="0.2">
      <c r="B48" s="5" t="s">
        <v>106</v>
      </c>
      <c r="C48" s="8" t="s">
        <v>105</v>
      </c>
      <c r="D48" s="102" t="s">
        <v>38</v>
      </c>
      <c r="E48" s="17" t="s">
        <v>33</v>
      </c>
      <c r="F48" s="211">
        <v>53123003</v>
      </c>
      <c r="G48" s="323">
        <v>25</v>
      </c>
      <c r="H48" s="338">
        <v>9</v>
      </c>
      <c r="I48" s="357">
        <v>23</v>
      </c>
      <c r="J48" s="358">
        <v>1</v>
      </c>
      <c r="K48" s="332">
        <v>2</v>
      </c>
      <c r="L48" s="334">
        <v>0</v>
      </c>
      <c r="M48" s="263">
        <f>J48%</f>
        <v>0.01</v>
      </c>
      <c r="N48" s="9">
        <v>933</v>
      </c>
      <c r="O48" s="28">
        <f>SUM(N48*M48)</f>
        <v>9.33</v>
      </c>
      <c r="P48" s="5" t="s">
        <v>34</v>
      </c>
      <c r="Q48" s="9">
        <f>SUM(21*2.71)</f>
        <v>56.91</v>
      </c>
      <c r="R48" s="238">
        <f>SUM(N48:Q48)</f>
        <v>999.24</v>
      </c>
      <c r="S48" s="155"/>
    </row>
    <row r="49" spans="2:24" ht="16.5" thickBot="1" x14ac:dyDescent="0.3">
      <c r="B49" s="3">
        <v>4</v>
      </c>
      <c r="C49" s="42" t="s">
        <v>68</v>
      </c>
      <c r="D49" s="99" t="s">
        <v>32</v>
      </c>
      <c r="E49" s="33" t="s">
        <v>33</v>
      </c>
      <c r="F49" s="212">
        <v>51202001</v>
      </c>
      <c r="G49" s="342">
        <v>19</v>
      </c>
      <c r="H49" s="359">
        <v>5</v>
      </c>
      <c r="I49" s="360">
        <v>9</v>
      </c>
      <c r="J49" s="361">
        <v>19</v>
      </c>
      <c r="K49" s="359">
        <v>5</v>
      </c>
      <c r="L49" s="345">
        <v>9</v>
      </c>
      <c r="M49" s="263">
        <f>J49%</f>
        <v>0.19</v>
      </c>
      <c r="N49" s="43">
        <v>933</v>
      </c>
      <c r="O49" s="44">
        <f>SUM(N49*M49)</f>
        <v>177.27</v>
      </c>
      <c r="P49" s="4" t="s">
        <v>34</v>
      </c>
      <c r="Q49" s="52">
        <f>SUM(21*2.71)</f>
        <v>56.91</v>
      </c>
      <c r="R49" s="116">
        <f>SUM(N49:Q49)</f>
        <v>1167.18</v>
      </c>
      <c r="S49" s="14"/>
      <c r="T49" s="14"/>
      <c r="U49" s="14"/>
      <c r="V49" s="14"/>
      <c r="W49" s="14"/>
      <c r="X49" s="14"/>
    </row>
    <row r="50" spans="2:24" ht="16.5" thickBot="1" x14ac:dyDescent="0.3">
      <c r="B50" s="86"/>
      <c r="C50" s="41" t="s">
        <v>29</v>
      </c>
      <c r="D50" s="98" t="s">
        <v>24</v>
      </c>
      <c r="E50" s="41" t="s">
        <v>24</v>
      </c>
      <c r="F50" s="213" t="s">
        <v>24</v>
      </c>
      <c r="G50" s="168" t="s">
        <v>24</v>
      </c>
      <c r="H50" s="46" t="s">
        <v>24</v>
      </c>
      <c r="I50" s="57" t="s">
        <v>24</v>
      </c>
      <c r="J50" s="159" t="s">
        <v>24</v>
      </c>
      <c r="K50" s="46" t="s">
        <v>24</v>
      </c>
      <c r="L50" s="57" t="s">
        <v>24</v>
      </c>
      <c r="M50" s="159" t="s">
        <v>24</v>
      </c>
      <c r="N50" s="91">
        <f>SUM(N46:N49)</f>
        <v>2799</v>
      </c>
      <c r="O50" s="91">
        <f>SUM(O46:O49)</f>
        <v>373.20000000000005</v>
      </c>
      <c r="P50" s="91">
        <f>SUM(P46:P49)</f>
        <v>0</v>
      </c>
      <c r="Q50" s="91">
        <f>SUM(Q46:Q49)</f>
        <v>170.73</v>
      </c>
      <c r="R50" s="96">
        <f>SUM(N50:Q50)</f>
        <v>3342.93</v>
      </c>
      <c r="S50" s="132"/>
      <c r="T50" s="14"/>
      <c r="U50" s="14"/>
      <c r="V50" s="14"/>
      <c r="W50" s="14"/>
      <c r="X50" s="14"/>
    </row>
    <row r="51" spans="2:24" x14ac:dyDescent="0.25">
      <c r="B51" s="84"/>
      <c r="C51" s="617"/>
      <c r="D51" s="617"/>
      <c r="E51" s="2"/>
      <c r="F51" s="144"/>
      <c r="G51" s="84"/>
      <c r="H51" s="203"/>
      <c r="I51" s="2"/>
      <c r="J51" s="84"/>
      <c r="K51" s="203"/>
      <c r="L51" s="84"/>
      <c r="M51" s="95"/>
      <c r="N51" s="173"/>
      <c r="O51" s="94"/>
      <c r="P51" s="11"/>
      <c r="Q51" s="29"/>
      <c r="R51" s="97"/>
      <c r="S51" s="132"/>
      <c r="T51" s="14"/>
      <c r="U51" s="14"/>
      <c r="V51" s="14"/>
      <c r="W51" s="14"/>
      <c r="X51" s="14"/>
    </row>
    <row r="52" spans="2:24" x14ac:dyDescent="0.25">
      <c r="C52" s="618" t="s">
        <v>115</v>
      </c>
      <c r="D52" s="618"/>
      <c r="E52" s="618"/>
      <c r="F52" s="618"/>
      <c r="G52" s="618"/>
      <c r="H52" s="618"/>
      <c r="I52" s="618"/>
      <c r="J52" s="618"/>
      <c r="K52" s="618"/>
      <c r="L52" s="618"/>
      <c r="M52" s="618"/>
      <c r="N52" s="618"/>
      <c r="O52" s="618"/>
      <c r="P52" s="618"/>
      <c r="Q52" s="618"/>
      <c r="S52" s="1"/>
      <c r="T52" s="12"/>
    </row>
    <row r="53" spans="2:24" ht="16.5" thickBot="1" x14ac:dyDescent="0.3">
      <c r="B53" s="193"/>
      <c r="F53" s="240"/>
      <c r="G53" s="157"/>
      <c r="H53" s="157"/>
      <c r="I53" s="157"/>
      <c r="J53" s="157"/>
      <c r="K53" s="157"/>
      <c r="L53" s="157"/>
      <c r="M53" s="167"/>
      <c r="N53" s="167"/>
      <c r="T53" s="12"/>
    </row>
    <row r="54" spans="2:24" x14ac:dyDescent="0.25">
      <c r="B54" s="619" t="s">
        <v>8</v>
      </c>
      <c r="C54" s="513" t="s">
        <v>76</v>
      </c>
      <c r="D54" s="562" t="s">
        <v>10</v>
      </c>
      <c r="E54" s="66" t="s">
        <v>11</v>
      </c>
      <c r="F54" s="247" t="s">
        <v>12</v>
      </c>
      <c r="G54" s="621" t="s">
        <v>13</v>
      </c>
      <c r="H54" s="622"/>
      <c r="I54" s="623"/>
      <c r="J54" s="621" t="s">
        <v>55</v>
      </c>
      <c r="K54" s="622"/>
      <c r="L54" s="623"/>
      <c r="M54" s="624" t="s">
        <v>99</v>
      </c>
      <c r="N54" s="562" t="s">
        <v>14</v>
      </c>
      <c r="O54" s="515" t="s">
        <v>97</v>
      </c>
      <c r="P54" s="66" t="s">
        <v>15</v>
      </c>
      <c r="Q54" s="567" t="s">
        <v>16</v>
      </c>
      <c r="R54" s="569" t="s">
        <v>17</v>
      </c>
    </row>
    <row r="55" spans="2:24" ht="24" thickBot="1" x14ac:dyDescent="0.3">
      <c r="B55" s="620"/>
      <c r="C55" s="514"/>
      <c r="D55" s="563"/>
      <c r="E55" s="198" t="s">
        <v>18</v>
      </c>
      <c r="F55" s="248" t="s">
        <v>102</v>
      </c>
      <c r="G55" s="199" t="s">
        <v>52</v>
      </c>
      <c r="H55" s="200" t="s">
        <v>53</v>
      </c>
      <c r="I55" s="201" t="s">
        <v>54</v>
      </c>
      <c r="J55" s="199" t="s">
        <v>52</v>
      </c>
      <c r="K55" s="200" t="s">
        <v>53</v>
      </c>
      <c r="L55" s="202" t="s">
        <v>54</v>
      </c>
      <c r="M55" s="625"/>
      <c r="N55" s="563"/>
      <c r="O55" s="516"/>
      <c r="P55" s="150" t="s">
        <v>20</v>
      </c>
      <c r="Q55" s="568"/>
      <c r="R55" s="570"/>
    </row>
    <row r="56" spans="2:24" x14ac:dyDescent="0.25">
      <c r="B56" s="194">
        <v>1</v>
      </c>
      <c r="C56" s="165" t="s">
        <v>85</v>
      </c>
      <c r="D56" s="102" t="s">
        <v>21</v>
      </c>
      <c r="E56" s="5" t="s">
        <v>25</v>
      </c>
      <c r="F56" s="212">
        <v>23425003</v>
      </c>
      <c r="G56" s="342">
        <v>35</v>
      </c>
      <c r="H56" s="362">
        <v>1</v>
      </c>
      <c r="I56" s="363">
        <v>11</v>
      </c>
      <c r="J56" s="342">
        <v>34</v>
      </c>
      <c r="K56" s="362">
        <v>8</v>
      </c>
      <c r="L56" s="364">
        <v>29</v>
      </c>
      <c r="M56" s="263">
        <f>J56%</f>
        <v>0.34</v>
      </c>
      <c r="N56" s="196">
        <v>1911</v>
      </c>
      <c r="O56" s="44">
        <f>SUM(N56*M56)</f>
        <v>649.74</v>
      </c>
      <c r="P56" s="50"/>
      <c r="Q56" s="196">
        <v>38</v>
      </c>
      <c r="R56" s="197">
        <f>SUM(N56:Q56)</f>
        <v>2598.7399999999998</v>
      </c>
      <c r="S56" s="1"/>
    </row>
    <row r="57" spans="2:24" ht="16.5" thickBot="1" x14ac:dyDescent="0.3">
      <c r="B57" s="124">
        <v>2</v>
      </c>
      <c r="C57" s="165" t="s">
        <v>110</v>
      </c>
      <c r="D57" s="102" t="s">
        <v>26</v>
      </c>
      <c r="E57" s="5" t="s">
        <v>27</v>
      </c>
      <c r="F57" s="212">
        <v>23425002</v>
      </c>
      <c r="G57" s="342">
        <v>6</v>
      </c>
      <c r="H57" s="362">
        <v>5</v>
      </c>
      <c r="I57" s="363">
        <v>1</v>
      </c>
      <c r="J57" s="342">
        <v>2</v>
      </c>
      <c r="K57" s="362">
        <v>3</v>
      </c>
      <c r="L57" s="364">
        <v>17</v>
      </c>
      <c r="M57" s="263">
        <f>J57%</f>
        <v>0.02</v>
      </c>
      <c r="N57" s="9">
        <v>1853</v>
      </c>
      <c r="O57" s="44">
        <f>SUM(N57*M57)</f>
        <v>37.06</v>
      </c>
      <c r="P57" s="3"/>
      <c r="Q57" s="43">
        <v>0</v>
      </c>
      <c r="R57" s="68">
        <f>SUM(N57:Q57)</f>
        <v>1890.06</v>
      </c>
      <c r="S57" s="1"/>
    </row>
    <row r="58" spans="2:24" ht="16.5" thickBot="1" x14ac:dyDescent="0.3">
      <c r="B58" s="156"/>
      <c r="C58" s="40" t="s">
        <v>29</v>
      </c>
      <c r="D58" s="41" t="s">
        <v>24</v>
      </c>
      <c r="E58" s="41" t="s">
        <v>24</v>
      </c>
      <c r="F58" s="213" t="s">
        <v>24</v>
      </c>
      <c r="G58" s="40" t="s">
        <v>24</v>
      </c>
      <c r="H58" s="41" t="s">
        <v>24</v>
      </c>
      <c r="I58" s="57" t="s">
        <v>24</v>
      </c>
      <c r="J58" s="40" t="s">
        <v>24</v>
      </c>
      <c r="K58" s="41" t="s">
        <v>24</v>
      </c>
      <c r="L58" s="57" t="s">
        <v>24</v>
      </c>
      <c r="M58" s="161" t="s">
        <v>24</v>
      </c>
      <c r="N58" s="47">
        <f>SUM(N56:N57)</f>
        <v>3764</v>
      </c>
      <c r="O58" s="91">
        <f>SUM(O56:O57)</f>
        <v>686.8</v>
      </c>
      <c r="P58" s="47">
        <f>SUM(P56:P57)</f>
        <v>0</v>
      </c>
      <c r="Q58" s="47">
        <f>SUM(Q56:Q57)</f>
        <v>38</v>
      </c>
      <c r="R58" s="55">
        <f>SUM(N58:Q58)</f>
        <v>4488.8</v>
      </c>
    </row>
    <row r="59" spans="2:24" ht="16.5" thickBot="1" x14ac:dyDescent="0.3">
      <c r="B59" s="605" t="s">
        <v>30</v>
      </c>
      <c r="C59" s="606"/>
      <c r="G59" s="14"/>
      <c r="H59" s="14"/>
      <c r="I59" s="14"/>
      <c r="J59" s="14"/>
      <c r="K59" s="14"/>
      <c r="L59" s="14"/>
      <c r="M59" s="80"/>
      <c r="N59" s="14"/>
      <c r="O59" s="49"/>
      <c r="P59" s="11"/>
      <c r="Q59" s="607" t="s">
        <v>31</v>
      </c>
      <c r="R59" s="608"/>
      <c r="S59" s="135"/>
    </row>
    <row r="60" spans="2:24" ht="16.5" thickBot="1" x14ac:dyDescent="0.3">
      <c r="B60" s="236">
        <v>2</v>
      </c>
      <c r="C60" s="235" t="s">
        <v>69</v>
      </c>
      <c r="D60" s="158" t="s">
        <v>40</v>
      </c>
      <c r="E60" s="69" t="s">
        <v>33</v>
      </c>
      <c r="F60" s="247">
        <v>53123003</v>
      </c>
      <c r="G60" s="327">
        <v>46</v>
      </c>
      <c r="H60" s="365">
        <v>1</v>
      </c>
      <c r="I60" s="366">
        <v>23</v>
      </c>
      <c r="J60" s="327">
        <v>0</v>
      </c>
      <c r="K60" s="365">
        <v>0</v>
      </c>
      <c r="L60" s="367">
        <v>0</v>
      </c>
      <c r="M60" s="263">
        <f>J60%</f>
        <v>0</v>
      </c>
      <c r="N60" s="59">
        <v>467</v>
      </c>
      <c r="O60" s="60" t="s">
        <v>28</v>
      </c>
      <c r="P60" s="61" t="s">
        <v>34</v>
      </c>
      <c r="Q60" s="62">
        <f>SUM(21*1.355)</f>
        <v>28.454999999999998</v>
      </c>
      <c r="R60" s="63">
        <f>SUM(N60:Q60)</f>
        <v>495.45499999999998</v>
      </c>
    </row>
    <row r="61" spans="2:24" ht="16.5" thickBot="1" x14ac:dyDescent="0.3">
      <c r="B61" s="156" t="s">
        <v>24</v>
      </c>
      <c r="C61" s="161" t="s">
        <v>35</v>
      </c>
      <c r="D61" s="41" t="s">
        <v>24</v>
      </c>
      <c r="E61" s="41" t="s">
        <v>24</v>
      </c>
      <c r="F61" s="213" t="s">
        <v>24</v>
      </c>
      <c r="G61" s="40" t="s">
        <v>24</v>
      </c>
      <c r="H61" s="41" t="s">
        <v>24</v>
      </c>
      <c r="I61" s="57" t="s">
        <v>24</v>
      </c>
      <c r="J61" s="40" t="s">
        <v>24</v>
      </c>
      <c r="K61" s="41" t="s">
        <v>24</v>
      </c>
      <c r="L61" s="57" t="s">
        <v>24</v>
      </c>
      <c r="M61" s="161" t="s">
        <v>24</v>
      </c>
      <c r="N61" s="47">
        <f>SUM(N60:N60)</f>
        <v>467</v>
      </c>
      <c r="O61" s="91">
        <f>SUM(O60:O60)</f>
        <v>0</v>
      </c>
      <c r="P61" s="47">
        <f>SUM(P60)</f>
        <v>0</v>
      </c>
      <c r="Q61" s="47">
        <f>SUM(Q60:Q60)</f>
        <v>28.454999999999998</v>
      </c>
      <c r="R61" s="55">
        <f>SUM(N61:Q61)</f>
        <v>495.45499999999998</v>
      </c>
    </row>
    <row r="62" spans="2:24" ht="16.5" thickBot="1" x14ac:dyDescent="0.3">
      <c r="B62" s="605" t="s">
        <v>36</v>
      </c>
      <c r="C62" s="606"/>
      <c r="G62" s="14"/>
      <c r="H62" s="14"/>
      <c r="I62" s="14"/>
      <c r="J62" s="14"/>
      <c r="K62" s="14"/>
      <c r="L62" s="14"/>
      <c r="M62" s="80"/>
      <c r="N62" s="14"/>
      <c r="O62" s="49"/>
      <c r="P62" s="11"/>
      <c r="Q62" s="607" t="s">
        <v>31</v>
      </c>
      <c r="R62" s="608"/>
    </row>
    <row r="63" spans="2:24" x14ac:dyDescent="0.25">
      <c r="B63" s="72">
        <v>3</v>
      </c>
      <c r="C63" s="58" t="s">
        <v>103</v>
      </c>
      <c r="D63" s="100" t="s">
        <v>32</v>
      </c>
      <c r="E63" s="69" t="s">
        <v>33</v>
      </c>
      <c r="F63" s="253">
        <v>51202001</v>
      </c>
      <c r="G63" s="328">
        <v>38</v>
      </c>
      <c r="H63" s="365">
        <v>11</v>
      </c>
      <c r="I63" s="368">
        <v>10</v>
      </c>
      <c r="J63" s="328">
        <v>20</v>
      </c>
      <c r="K63" s="365">
        <v>5</v>
      </c>
      <c r="L63" s="369">
        <v>21</v>
      </c>
      <c r="M63" s="299">
        <f>J63%</f>
        <v>0.2</v>
      </c>
      <c r="N63" s="59">
        <v>933</v>
      </c>
      <c r="O63" s="60">
        <f>SUM(N63*M63)</f>
        <v>186.60000000000002</v>
      </c>
      <c r="P63" s="61" t="s">
        <v>34</v>
      </c>
      <c r="Q63" s="62">
        <f>SUM(21*2.71)</f>
        <v>56.91</v>
      </c>
      <c r="R63" s="300">
        <f>SUM(N63:Q63)</f>
        <v>1176.51</v>
      </c>
    </row>
    <row r="64" spans="2:24" ht="16.5" thickBot="1" x14ac:dyDescent="0.3">
      <c r="B64" s="108">
        <v>4</v>
      </c>
      <c r="C64" s="301" t="s">
        <v>70</v>
      </c>
      <c r="D64" s="109" t="s">
        <v>38</v>
      </c>
      <c r="E64" s="142" t="s">
        <v>1</v>
      </c>
      <c r="F64" s="305">
        <v>53123003</v>
      </c>
      <c r="G64" s="370">
        <v>24</v>
      </c>
      <c r="H64" s="371">
        <v>5</v>
      </c>
      <c r="I64" s="372">
        <v>8</v>
      </c>
      <c r="J64" s="370">
        <v>24</v>
      </c>
      <c r="K64" s="371">
        <v>5</v>
      </c>
      <c r="L64" s="370">
        <v>8</v>
      </c>
      <c r="M64" s="302">
        <f>J64%</f>
        <v>0.24</v>
      </c>
      <c r="N64" s="110">
        <v>933</v>
      </c>
      <c r="O64" s="303">
        <f>SUM(N64*M64)</f>
        <v>223.92</v>
      </c>
      <c r="P64" s="143" t="s">
        <v>34</v>
      </c>
      <c r="Q64" s="111">
        <f>SUM(21*2.71)</f>
        <v>56.91</v>
      </c>
      <c r="R64" s="304">
        <f>SUM(N64:Q64)</f>
        <v>1213.8300000000002</v>
      </c>
    </row>
    <row r="65" spans="2:20" ht="16.5" thickBot="1" x14ac:dyDescent="0.3">
      <c r="B65" s="141"/>
      <c r="C65" s="293" t="s">
        <v>35</v>
      </c>
      <c r="D65" s="293" t="s">
        <v>24</v>
      </c>
      <c r="E65" s="293" t="s">
        <v>24</v>
      </c>
      <c r="F65" s="294" t="s">
        <v>24</v>
      </c>
      <c r="G65" s="295" t="s">
        <v>24</v>
      </c>
      <c r="H65" s="293" t="s">
        <v>24</v>
      </c>
      <c r="I65" s="296" t="s">
        <v>24</v>
      </c>
      <c r="J65" s="295" t="s">
        <v>24</v>
      </c>
      <c r="K65" s="293" t="s">
        <v>24</v>
      </c>
      <c r="L65" s="296" t="s">
        <v>24</v>
      </c>
      <c r="M65" s="297" t="s">
        <v>24</v>
      </c>
      <c r="N65" s="298">
        <f>SUM(N63:N64)</f>
        <v>1866</v>
      </c>
      <c r="O65" s="298">
        <f>SUM(O63:O64)</f>
        <v>410.52</v>
      </c>
      <c r="P65" s="298">
        <f>SUM(P63:P64)</f>
        <v>0</v>
      </c>
      <c r="Q65" s="298">
        <f>SUM(Q63:Q64)</f>
        <v>113.82</v>
      </c>
      <c r="R65" s="298">
        <f>SUM(R63:R64)</f>
        <v>2390.34</v>
      </c>
      <c r="S65" s="135"/>
    </row>
    <row r="66" spans="2:20" x14ac:dyDescent="0.25">
      <c r="B66" s="84"/>
      <c r="C66" s="11"/>
      <c r="D66" s="11"/>
      <c r="E66" s="11"/>
      <c r="F66" s="103"/>
      <c r="G66" s="11"/>
      <c r="H66" s="11"/>
      <c r="I66" s="190"/>
      <c r="J66" s="11"/>
      <c r="K66" s="11"/>
      <c r="L66" s="11"/>
      <c r="M66" s="139"/>
      <c r="N66" s="174"/>
      <c r="O66" s="93"/>
      <c r="P66" s="29"/>
      <c r="Q66" s="174"/>
      <c r="R66" s="140"/>
      <c r="S66" s="135"/>
    </row>
    <row r="67" spans="2:20" x14ac:dyDescent="0.25">
      <c r="B67" s="84"/>
      <c r="C67" s="11"/>
      <c r="D67" s="11"/>
      <c r="E67" s="11"/>
      <c r="F67" s="103"/>
      <c r="G67" s="11"/>
      <c r="H67" s="11"/>
      <c r="I67" s="190"/>
      <c r="J67" s="11"/>
      <c r="K67" s="11"/>
      <c r="L67" s="11"/>
      <c r="M67" s="139"/>
      <c r="N67" s="174"/>
      <c r="O67" s="93"/>
      <c r="P67" s="29"/>
      <c r="Q67" s="174"/>
      <c r="R67" s="140"/>
    </row>
    <row r="68" spans="2:20" x14ac:dyDescent="0.25">
      <c r="B68" s="539" t="s">
        <v>41</v>
      </c>
      <c r="C68" s="539"/>
      <c r="D68" s="539"/>
      <c r="E68" s="539"/>
      <c r="F68" s="539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</row>
    <row r="69" spans="2:20" x14ac:dyDescent="0.25">
      <c r="C69" s="18"/>
      <c r="D69" s="2"/>
      <c r="E69" s="2"/>
      <c r="F69" s="249"/>
      <c r="G69" s="2"/>
      <c r="H69" s="2"/>
      <c r="I69" s="2"/>
      <c r="J69" s="2"/>
      <c r="K69" s="2"/>
      <c r="L69" s="2"/>
      <c r="M69" s="81"/>
      <c r="N69" s="175"/>
      <c r="P69" s="2"/>
      <c r="Q69" s="81"/>
      <c r="R69" s="36"/>
    </row>
    <row r="70" spans="2:20" x14ac:dyDescent="0.25">
      <c r="C70" s="18"/>
      <c r="D70" s="2"/>
      <c r="E70" s="2"/>
      <c r="F70" s="249"/>
      <c r="G70" s="2"/>
      <c r="H70" s="2"/>
      <c r="I70" s="2"/>
      <c r="J70" s="2"/>
      <c r="K70" s="2"/>
      <c r="L70" s="2"/>
      <c r="M70" s="81"/>
      <c r="N70" s="81"/>
      <c r="P70" s="2"/>
      <c r="Q70" s="81"/>
      <c r="R70" s="35"/>
      <c r="S70" s="130" t="s">
        <v>71</v>
      </c>
    </row>
    <row r="71" spans="2:20" ht="16.5" thickBot="1" x14ac:dyDescent="0.3">
      <c r="B71" s="19"/>
      <c r="C71" s="540" t="s">
        <v>42</v>
      </c>
      <c r="D71" s="540"/>
      <c r="E71" s="540"/>
      <c r="F71" s="250">
        <v>3</v>
      </c>
      <c r="G71" s="20"/>
      <c r="H71" s="20"/>
      <c r="I71" s="20"/>
      <c r="J71" s="20"/>
      <c r="K71" s="20"/>
      <c r="L71" s="20"/>
      <c r="M71" s="540" t="s">
        <v>47</v>
      </c>
      <c r="N71" s="540"/>
      <c r="O71" s="540"/>
      <c r="P71" s="21"/>
      <c r="Q71" s="216"/>
      <c r="R71" s="189">
        <v>12</v>
      </c>
      <c r="T71" s="12"/>
    </row>
    <row r="72" spans="2:20" x14ac:dyDescent="0.25">
      <c r="C72" s="609" t="s">
        <v>14</v>
      </c>
      <c r="D72" s="610"/>
      <c r="E72" s="611">
        <f>SUM(N25+N61)</f>
        <v>1400</v>
      </c>
      <c r="F72" s="612"/>
      <c r="G72" s="49"/>
      <c r="H72" s="279"/>
      <c r="I72" s="282"/>
      <c r="J72" s="282"/>
      <c r="K72" s="282"/>
      <c r="L72" s="283"/>
      <c r="M72" s="609" t="s">
        <v>14</v>
      </c>
      <c r="N72" s="610"/>
      <c r="O72" s="610"/>
      <c r="P72" s="610"/>
      <c r="Q72" s="593">
        <f>SUM(N37+N50+N65)</f>
        <v>11223</v>
      </c>
      <c r="R72" s="594"/>
      <c r="S72" s="130" t="s">
        <v>72</v>
      </c>
      <c r="T72" s="12"/>
    </row>
    <row r="73" spans="2:20" x14ac:dyDescent="0.25">
      <c r="C73" s="599" t="s">
        <v>43</v>
      </c>
      <c r="D73" s="600"/>
      <c r="E73" s="601">
        <f>SUM(O25+O61)</f>
        <v>326.54999999999995</v>
      </c>
      <c r="F73" s="602"/>
      <c r="G73" s="49"/>
      <c r="H73" s="279"/>
      <c r="I73" s="282"/>
      <c r="J73" s="282"/>
      <c r="K73" s="282"/>
      <c r="L73" s="284"/>
      <c r="M73" s="599" t="s">
        <v>43</v>
      </c>
      <c r="N73" s="600"/>
      <c r="O73" s="600"/>
      <c r="P73" s="600"/>
      <c r="Q73" s="574">
        <f>SUM(O37+O50+O65)</f>
        <v>2722.05</v>
      </c>
      <c r="R73" s="575"/>
    </row>
    <row r="74" spans="2:20" x14ac:dyDescent="0.25">
      <c r="C74" s="599" t="s">
        <v>44</v>
      </c>
      <c r="D74" s="600"/>
      <c r="E74" s="601">
        <f>SUM(Q25+Q61)</f>
        <v>28.454999999999998</v>
      </c>
      <c r="F74" s="602"/>
      <c r="G74" s="49"/>
      <c r="H74" s="285"/>
      <c r="I74" s="282"/>
      <c r="J74" s="286"/>
      <c r="K74" s="286"/>
      <c r="L74" s="284"/>
      <c r="M74" s="599" t="s">
        <v>44</v>
      </c>
      <c r="N74" s="600"/>
      <c r="O74" s="600"/>
      <c r="P74" s="600"/>
      <c r="Q74" s="574">
        <f>SUM(Q37+Q50+Q65)</f>
        <v>682.91999999999985</v>
      </c>
      <c r="R74" s="575"/>
    </row>
    <row r="75" spans="2:20" ht="21" thickBot="1" x14ac:dyDescent="0.3">
      <c r="C75" s="587" t="s">
        <v>45</v>
      </c>
      <c r="D75" s="588"/>
      <c r="E75" s="603">
        <f>SUM(E72:F74)</f>
        <v>1755.0049999999999</v>
      </c>
      <c r="F75" s="604"/>
      <c r="G75" s="24"/>
      <c r="H75" s="278"/>
      <c r="I75" s="282"/>
      <c r="J75" s="286"/>
      <c r="K75" s="286"/>
      <c r="L75" s="287"/>
      <c r="M75" s="587" t="s">
        <v>45</v>
      </c>
      <c r="N75" s="588"/>
      <c r="O75" s="588"/>
      <c r="P75" s="588"/>
      <c r="Q75" s="578">
        <f>SUM(Q72:R74)</f>
        <v>14627.97</v>
      </c>
      <c r="R75" s="579"/>
      <c r="S75" s="136"/>
      <c r="T75" s="22"/>
    </row>
    <row r="76" spans="2:20" ht="20.25" x14ac:dyDescent="0.25">
      <c r="C76" s="543"/>
      <c r="D76" s="543"/>
      <c r="E76" s="541"/>
      <c r="F76" s="541"/>
      <c r="G76" s="278"/>
      <c r="H76" s="278"/>
      <c r="I76" s="282"/>
      <c r="J76" s="282"/>
      <c r="K76" s="282"/>
      <c r="L76" s="288"/>
      <c r="M76" s="82"/>
      <c r="N76" s="83"/>
      <c r="O76" s="547"/>
      <c r="P76" s="547"/>
      <c r="Q76" s="548"/>
      <c r="R76" s="548"/>
      <c r="S76" s="137"/>
      <c r="T76" s="23"/>
    </row>
    <row r="77" spans="2:20" ht="21" thickBot="1" x14ac:dyDescent="0.3">
      <c r="C77" s="21" t="s">
        <v>46</v>
      </c>
      <c r="D77" s="185"/>
      <c r="E77" s="19"/>
      <c r="F77" s="251">
        <v>11</v>
      </c>
      <c r="G77" s="21"/>
      <c r="H77" s="21"/>
      <c r="I77" s="541"/>
      <c r="J77" s="541"/>
      <c r="K77" s="541"/>
      <c r="L77" s="541"/>
      <c r="M77" s="540" t="s">
        <v>48</v>
      </c>
      <c r="N77" s="540"/>
      <c r="O77" s="540"/>
      <c r="P77" s="540"/>
      <c r="Q77" s="217"/>
      <c r="R77" s="188">
        <f>SUM(F71+F77+R71)</f>
        <v>26</v>
      </c>
      <c r="S77" s="137"/>
      <c r="T77" s="23"/>
    </row>
    <row r="78" spans="2:20" x14ac:dyDescent="0.25">
      <c r="C78" s="591" t="s">
        <v>14</v>
      </c>
      <c r="D78" s="592"/>
      <c r="E78" s="593">
        <f>SUM(N20+N44+N58)</f>
        <v>22872</v>
      </c>
      <c r="F78" s="594"/>
      <c r="G78" s="279"/>
      <c r="H78" s="279"/>
      <c r="I78" s="289"/>
      <c r="J78" s="289"/>
      <c r="K78" s="289"/>
      <c r="L78" s="289"/>
      <c r="M78" s="595" t="s">
        <v>14</v>
      </c>
      <c r="N78" s="596"/>
      <c r="O78" s="596"/>
      <c r="P78" s="596"/>
      <c r="Q78" s="597">
        <f>SUM(E72+E78+Q72)</f>
        <v>35495</v>
      </c>
      <c r="R78" s="598"/>
      <c r="S78" s="137"/>
      <c r="T78" s="23"/>
    </row>
    <row r="79" spans="2:20" x14ac:dyDescent="0.25">
      <c r="C79" s="580" t="s">
        <v>43</v>
      </c>
      <c r="D79" s="581"/>
      <c r="E79" s="574">
        <f>SUM(O20+O44+O58)</f>
        <v>2995.4400000000005</v>
      </c>
      <c r="F79" s="575"/>
      <c r="G79" s="279"/>
      <c r="H79" s="279"/>
      <c r="I79" s="289"/>
      <c r="J79" s="289"/>
      <c r="K79" s="289"/>
      <c r="L79" s="289"/>
      <c r="M79" s="572" t="s">
        <v>43</v>
      </c>
      <c r="N79" s="573"/>
      <c r="O79" s="573"/>
      <c r="P79" s="573"/>
      <c r="Q79" s="582">
        <f>SUM(E73+E79+Q73)</f>
        <v>6044.0400000000009</v>
      </c>
      <c r="R79" s="583"/>
      <c r="S79" s="137"/>
      <c r="T79" s="23"/>
    </row>
    <row r="80" spans="2:20" x14ac:dyDescent="0.25">
      <c r="C80" s="580" t="s">
        <v>0</v>
      </c>
      <c r="D80" s="584"/>
      <c r="E80" s="585">
        <f>SUM(Q20+Q44+Q58)</f>
        <v>407</v>
      </c>
      <c r="F80" s="586"/>
      <c r="G80" s="280"/>
      <c r="H80" s="280"/>
      <c r="I80" s="21"/>
      <c r="J80" s="21"/>
      <c r="K80" s="21"/>
      <c r="L80" s="21"/>
      <c r="M80" s="572" t="s">
        <v>44</v>
      </c>
      <c r="N80" s="573"/>
      <c r="O80" s="573"/>
      <c r="P80" s="573"/>
      <c r="Q80" s="582">
        <f>SUM(E74+Q74)</f>
        <v>711.37499999999989</v>
      </c>
      <c r="R80" s="583"/>
      <c r="S80" s="137"/>
      <c r="T80" s="23"/>
    </row>
    <row r="81" spans="1:24" ht="16.5" thickBot="1" x14ac:dyDescent="0.3">
      <c r="C81" s="587" t="s">
        <v>45</v>
      </c>
      <c r="D81" s="588"/>
      <c r="E81" s="589">
        <f>SUM(E78:F80)</f>
        <v>26274.440000000002</v>
      </c>
      <c r="F81" s="590"/>
      <c r="G81" s="290"/>
      <c r="H81" s="290"/>
      <c r="I81" s="282"/>
      <c r="J81" s="282"/>
      <c r="K81" s="282"/>
      <c r="L81" s="289"/>
      <c r="M81" s="572" t="s">
        <v>0</v>
      </c>
      <c r="N81" s="573"/>
      <c r="O81" s="573"/>
      <c r="P81" s="573"/>
      <c r="Q81" s="582">
        <f>SUM(E80)</f>
        <v>407</v>
      </c>
      <c r="R81" s="583"/>
      <c r="S81" s="137"/>
      <c r="T81" s="23"/>
    </row>
    <row r="82" spans="1:24" x14ac:dyDescent="0.25">
      <c r="B82" s="19"/>
      <c r="C82" s="535"/>
      <c r="D82" s="535"/>
      <c r="E82" s="549"/>
      <c r="F82" s="549"/>
      <c r="G82" s="279"/>
      <c r="H82" s="279"/>
      <c r="I82" s="282"/>
      <c r="J82" s="282"/>
      <c r="K82" s="282"/>
      <c r="L82" s="284"/>
      <c r="M82" s="572"/>
      <c r="N82" s="573"/>
      <c r="O82" s="573"/>
      <c r="P82" s="573"/>
      <c r="Q82" s="574"/>
      <c r="R82" s="575"/>
      <c r="S82" s="138"/>
      <c r="T82" s="22"/>
    </row>
    <row r="83" spans="1:24" ht="16.5" thickBot="1" x14ac:dyDescent="0.3">
      <c r="C83" s="535"/>
      <c r="D83" s="535"/>
      <c r="E83" s="551"/>
      <c r="F83" s="551"/>
      <c r="G83" s="280"/>
      <c r="H83" s="280"/>
      <c r="I83" s="291"/>
      <c r="J83" s="291"/>
      <c r="K83" s="291"/>
      <c r="L83" s="292"/>
      <c r="M83" s="576" t="s">
        <v>45</v>
      </c>
      <c r="N83" s="577"/>
      <c r="O83" s="577"/>
      <c r="P83" s="577"/>
      <c r="Q83" s="578">
        <f>SUM(Q78:R82)</f>
        <v>42657.415000000001</v>
      </c>
      <c r="R83" s="579"/>
      <c r="T83" s="130"/>
      <c r="U83" s="130"/>
      <c r="V83" s="130"/>
      <c r="W83" s="130"/>
    </row>
    <row r="84" spans="1:24" x14ac:dyDescent="0.25">
      <c r="C84" s="24"/>
      <c r="D84" s="24"/>
      <c r="E84" s="106"/>
      <c r="F84" s="252"/>
      <c r="G84" s="290"/>
      <c r="H84" s="290"/>
      <c r="I84" s="291"/>
      <c r="J84" s="291"/>
      <c r="K84" s="291"/>
      <c r="L84" s="292"/>
      <c r="M84" s="186"/>
      <c r="N84" s="37"/>
      <c r="O84" s="37"/>
      <c r="P84" s="20"/>
      <c r="Q84" s="218"/>
      <c r="R84" s="38"/>
    </row>
    <row r="85" spans="1:24" ht="30" customHeight="1" x14ac:dyDescent="0.25">
      <c r="C85" s="24"/>
      <c r="D85" s="24"/>
      <c r="E85" s="106"/>
      <c r="F85" s="252"/>
      <c r="G85" s="290"/>
      <c r="H85" s="290"/>
      <c r="I85" s="20"/>
      <c r="J85" s="20"/>
      <c r="K85" s="20"/>
      <c r="L85" s="20"/>
      <c r="M85" s="83"/>
      <c r="N85" s="83"/>
      <c r="O85" s="20"/>
      <c r="P85" s="20"/>
      <c r="Q85" s="219"/>
      <c r="R85" s="187"/>
    </row>
    <row r="86" spans="1:24" s="129" customFormat="1" hidden="1" x14ac:dyDescent="0.25">
      <c r="A86" s="1"/>
      <c r="B86" s="205"/>
      <c r="C86" s="552" t="s">
        <v>88</v>
      </c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2"/>
      <c r="P86" s="552"/>
      <c r="Q86" s="552"/>
      <c r="R86" s="552"/>
      <c r="S86" s="130"/>
      <c r="T86" s="1"/>
      <c r="U86" s="1"/>
      <c r="V86" s="84"/>
      <c r="W86" s="203"/>
      <c r="X86" s="1"/>
    </row>
    <row r="87" spans="1:24" s="129" customFormat="1" hidden="1" x14ac:dyDescent="0.25">
      <c r="A87" s="1"/>
      <c r="B87" s="558" t="s">
        <v>8</v>
      </c>
      <c r="C87" s="560" t="s">
        <v>76</v>
      </c>
      <c r="D87" s="562" t="s">
        <v>10</v>
      </c>
      <c r="E87" s="66" t="s">
        <v>11</v>
      </c>
      <c r="F87" s="253" t="s">
        <v>12</v>
      </c>
      <c r="G87" s="564" t="s">
        <v>13</v>
      </c>
      <c r="H87" s="564"/>
      <c r="I87" s="564"/>
      <c r="J87" s="564" t="s">
        <v>55</v>
      </c>
      <c r="K87" s="564"/>
      <c r="L87" s="564"/>
      <c r="M87" s="565" t="s">
        <v>99</v>
      </c>
      <c r="N87" s="562" t="s">
        <v>14</v>
      </c>
      <c r="O87" s="562" t="s">
        <v>97</v>
      </c>
      <c r="P87" s="66" t="s">
        <v>15</v>
      </c>
      <c r="Q87" s="567" t="s">
        <v>16</v>
      </c>
      <c r="R87" s="569" t="s">
        <v>17</v>
      </c>
      <c r="S87" s="130"/>
      <c r="T87" s="1"/>
      <c r="U87" s="1"/>
      <c r="V87" s="1"/>
      <c r="W87" s="1"/>
      <c r="X87" s="1"/>
    </row>
    <row r="88" spans="1:24" s="129" customFormat="1" ht="24" hidden="1" thickBot="1" x14ac:dyDescent="0.3">
      <c r="A88" s="1"/>
      <c r="B88" s="559"/>
      <c r="C88" s="561"/>
      <c r="D88" s="563"/>
      <c r="E88" s="198"/>
      <c r="F88" s="254" t="s">
        <v>102</v>
      </c>
      <c r="G88" s="200" t="s">
        <v>52</v>
      </c>
      <c r="H88" s="200" t="s">
        <v>53</v>
      </c>
      <c r="I88" s="231" t="s">
        <v>54</v>
      </c>
      <c r="J88" s="200" t="s">
        <v>52</v>
      </c>
      <c r="K88" s="200" t="s">
        <v>53</v>
      </c>
      <c r="L88" s="200" t="s">
        <v>54</v>
      </c>
      <c r="M88" s="566"/>
      <c r="N88" s="563"/>
      <c r="O88" s="563"/>
      <c r="P88" s="150" t="s">
        <v>20</v>
      </c>
      <c r="Q88" s="568"/>
      <c r="R88" s="570"/>
      <c r="S88" s="130"/>
      <c r="T88" s="1"/>
      <c r="U88" s="1"/>
      <c r="V88" s="1"/>
      <c r="W88" s="1"/>
      <c r="X88" s="1"/>
    </row>
    <row r="89" spans="1:24" s="129" customFormat="1" ht="25.5" hidden="1" thickBot="1" x14ac:dyDescent="0.3">
      <c r="A89" s="1"/>
      <c r="B89" s="112">
        <v>1</v>
      </c>
      <c r="C89" s="224" t="s">
        <v>89</v>
      </c>
      <c r="D89" s="225" t="s">
        <v>98</v>
      </c>
      <c r="E89" s="223" t="s">
        <v>27</v>
      </c>
      <c r="F89" s="226">
        <v>24116004</v>
      </c>
      <c r="G89" s="223"/>
      <c r="H89" s="262"/>
      <c r="I89" s="223"/>
      <c r="J89" s="223"/>
      <c r="K89" s="262"/>
      <c r="L89" s="223"/>
      <c r="M89" s="227"/>
      <c r="N89" s="228"/>
      <c r="O89" s="229">
        <v>0</v>
      </c>
      <c r="P89" s="223" t="s">
        <v>34</v>
      </c>
      <c r="Q89" s="228"/>
      <c r="R89" s="230">
        <f>SUM(N89:Q89)</f>
        <v>0</v>
      </c>
      <c r="S89" s="130"/>
      <c r="T89" s="1"/>
      <c r="U89" s="1"/>
      <c r="V89" s="1"/>
      <c r="W89" s="1"/>
      <c r="X89" s="1"/>
    </row>
    <row r="90" spans="1:24" s="129" customFormat="1" hidden="1" x14ac:dyDescent="0.25">
      <c r="A90" s="1"/>
      <c r="B90" s="571" t="s">
        <v>90</v>
      </c>
      <c r="C90" s="571"/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1"/>
      <c r="O90" s="571"/>
      <c r="P90" s="571"/>
      <c r="Q90" s="571"/>
      <c r="R90" s="571"/>
      <c r="S90" s="130"/>
      <c r="T90" s="1"/>
      <c r="U90" s="1"/>
      <c r="V90" s="1"/>
      <c r="W90" s="1"/>
      <c r="X90" s="1"/>
    </row>
    <row r="91" spans="1:24" s="129" customFormat="1" x14ac:dyDescent="0.25">
      <c r="A91" s="1"/>
      <c r="B91" s="205"/>
      <c r="C91" s="205"/>
      <c r="D91" s="205"/>
      <c r="E91" s="205"/>
      <c r="F91" s="255"/>
      <c r="G91" s="205"/>
      <c r="H91" s="205"/>
      <c r="I91" s="205"/>
      <c r="J91" s="205"/>
      <c r="K91" s="205"/>
      <c r="L91" s="205"/>
      <c r="M91" s="220"/>
      <c r="N91" s="205"/>
      <c r="O91" s="205"/>
      <c r="P91" s="205"/>
      <c r="Q91" s="220"/>
      <c r="R91" s="205"/>
      <c r="S91" s="130"/>
      <c r="T91" s="1"/>
      <c r="U91" s="1"/>
      <c r="V91" s="1"/>
      <c r="W91" s="1"/>
      <c r="X91" s="1"/>
    </row>
    <row r="92" spans="1:24" s="129" customFormat="1" x14ac:dyDescent="0.25">
      <c r="A92" s="1"/>
      <c r="B92" s="2"/>
      <c r="C92" s="18"/>
      <c r="D92" s="2"/>
      <c r="E92" s="2"/>
      <c r="F92" s="249"/>
      <c r="G92" s="2"/>
      <c r="H92" s="2"/>
      <c r="I92" s="2"/>
      <c r="J92" s="2"/>
      <c r="K92" s="2"/>
      <c r="L92" s="2"/>
      <c r="M92" s="81"/>
      <c r="N92" s="2"/>
      <c r="O92" s="2"/>
      <c r="P92" s="2"/>
      <c r="Q92" s="81"/>
      <c r="R92" s="39"/>
      <c r="S92" s="130"/>
      <c r="T92" s="1"/>
      <c r="U92" s="1"/>
      <c r="V92" s="1"/>
      <c r="W92" s="1"/>
      <c r="X92" s="1"/>
    </row>
    <row r="93" spans="1:24" s="129" customFormat="1" x14ac:dyDescent="0.25">
      <c r="A93" s="1"/>
      <c r="B93" s="20"/>
      <c r="C93" s="18" t="s">
        <v>49</v>
      </c>
      <c r="D93" s="20"/>
      <c r="E93" s="555" t="s">
        <v>50</v>
      </c>
      <c r="F93" s="555"/>
      <c r="G93" s="555"/>
      <c r="H93" s="555"/>
      <c r="I93" s="555"/>
      <c r="J93" s="555"/>
      <c r="K93" s="555"/>
      <c r="L93" s="555"/>
      <c r="M93" s="555"/>
      <c r="N93" s="25"/>
      <c r="O93" s="535" t="s">
        <v>51</v>
      </c>
      <c r="P93" s="535"/>
      <c r="Q93" s="535"/>
      <c r="R93" s="535"/>
      <c r="S93" s="130"/>
      <c r="T93" s="1"/>
      <c r="U93" s="1"/>
      <c r="V93" s="1"/>
      <c r="W93" s="1"/>
      <c r="X93" s="1"/>
    </row>
    <row r="94" spans="1:24" s="129" customFormat="1" x14ac:dyDescent="0.25">
      <c r="A94" s="1"/>
      <c r="B94" s="25"/>
      <c r="C94" s="18" t="s">
        <v>73</v>
      </c>
      <c r="D94" s="25"/>
      <c r="E94" s="20"/>
      <c r="F94" s="256"/>
      <c r="G94" s="20"/>
      <c r="H94" s="556" t="s">
        <v>3</v>
      </c>
      <c r="I94" s="556"/>
      <c r="J94" s="556"/>
      <c r="K94" s="556"/>
      <c r="L94" s="556"/>
      <c r="M94" s="556"/>
      <c r="N94" s="20"/>
      <c r="O94" s="556" t="s">
        <v>77</v>
      </c>
      <c r="P94" s="556"/>
      <c r="Q94" s="556"/>
      <c r="R94" s="556"/>
      <c r="S94" s="130"/>
      <c r="T94" s="1"/>
      <c r="U94" s="1"/>
      <c r="V94" s="1"/>
      <c r="W94" s="1"/>
      <c r="X94" s="1"/>
    </row>
  </sheetData>
  <sheetProtection password="D412" sheet="1" formatCells="0" formatColumns="0" formatRows="0" insertColumns="0" insertRows="0" insertHyperlinks="0" deleteColumns="0" deleteRows="0" sort="0" autoFilter="0" pivotTables="0"/>
  <mergeCells count="116">
    <mergeCell ref="C1:C2"/>
    <mergeCell ref="N1:R1"/>
    <mergeCell ref="P2:R2"/>
    <mergeCell ref="D4:N5"/>
    <mergeCell ref="O4:R4"/>
    <mergeCell ref="O5:R5"/>
    <mergeCell ref="S5:V5"/>
    <mergeCell ref="D6:N6"/>
    <mergeCell ref="P6:R6"/>
    <mergeCell ref="S6:V7"/>
    <mergeCell ref="D7:D8"/>
    <mergeCell ref="G7:I7"/>
    <mergeCell ref="J7:L7"/>
    <mergeCell ref="M7:M8"/>
    <mergeCell ref="N7:N8"/>
    <mergeCell ref="O7:O8"/>
    <mergeCell ref="Q7:Q8"/>
    <mergeCell ref="R7:R8"/>
    <mergeCell ref="B8:C8"/>
    <mergeCell ref="B22:C22"/>
    <mergeCell ref="Q22:R22"/>
    <mergeCell ref="B27:C27"/>
    <mergeCell ref="Q27:R27"/>
    <mergeCell ref="C39:R39"/>
    <mergeCell ref="D41:D42"/>
    <mergeCell ref="G41:I41"/>
    <mergeCell ref="J41:L41"/>
    <mergeCell ref="M41:M42"/>
    <mergeCell ref="N41:N42"/>
    <mergeCell ref="O41:O42"/>
    <mergeCell ref="Q41:Q42"/>
    <mergeCell ref="R41:R42"/>
    <mergeCell ref="B42:C42"/>
    <mergeCell ref="B45:C45"/>
    <mergeCell ref="Q45:R45"/>
    <mergeCell ref="C51:D51"/>
    <mergeCell ref="C52:Q52"/>
    <mergeCell ref="B54:B55"/>
    <mergeCell ref="C54:C55"/>
    <mergeCell ref="D54:D55"/>
    <mergeCell ref="G54:I54"/>
    <mergeCell ref="J54:L54"/>
    <mergeCell ref="M54:M55"/>
    <mergeCell ref="N54:N55"/>
    <mergeCell ref="O54:O55"/>
    <mergeCell ref="Q54:Q55"/>
    <mergeCell ref="R54:R55"/>
    <mergeCell ref="B59:C59"/>
    <mergeCell ref="Q59:R59"/>
    <mergeCell ref="B62:C62"/>
    <mergeCell ref="Q62:R62"/>
    <mergeCell ref="B68:R68"/>
    <mergeCell ref="C71:E71"/>
    <mergeCell ref="M71:O71"/>
    <mergeCell ref="C72:D72"/>
    <mergeCell ref="E72:F72"/>
    <mergeCell ref="M72:P72"/>
    <mergeCell ref="Q72:R72"/>
    <mergeCell ref="C73:D73"/>
    <mergeCell ref="E73:F73"/>
    <mergeCell ref="M73:P73"/>
    <mergeCell ref="Q73:R73"/>
    <mergeCell ref="C74:D74"/>
    <mergeCell ref="E74:F74"/>
    <mergeCell ref="M74:P74"/>
    <mergeCell ref="Q74:R74"/>
    <mergeCell ref="C75:D75"/>
    <mergeCell ref="E75:F75"/>
    <mergeCell ref="M75:P75"/>
    <mergeCell ref="Q75:R75"/>
    <mergeCell ref="C76:D76"/>
    <mergeCell ref="E76:F76"/>
    <mergeCell ref="O76:P76"/>
    <mergeCell ref="Q76:R76"/>
    <mergeCell ref="I77:L77"/>
    <mergeCell ref="M77:P77"/>
    <mergeCell ref="C78:D78"/>
    <mergeCell ref="E78:F78"/>
    <mergeCell ref="M78:P78"/>
    <mergeCell ref="Q78:R78"/>
    <mergeCell ref="C79:D79"/>
    <mergeCell ref="E79:F79"/>
    <mergeCell ref="M79:P79"/>
    <mergeCell ref="Q79:R79"/>
    <mergeCell ref="C80:D80"/>
    <mergeCell ref="E80:F80"/>
    <mergeCell ref="M80:P80"/>
    <mergeCell ref="Q80:R80"/>
    <mergeCell ref="C81:D81"/>
    <mergeCell ref="E81:F81"/>
    <mergeCell ref="M81:P81"/>
    <mergeCell ref="Q81:R81"/>
    <mergeCell ref="C82:D82"/>
    <mergeCell ref="E82:F82"/>
    <mergeCell ref="M82:P82"/>
    <mergeCell ref="Q82:R82"/>
    <mergeCell ref="C83:D83"/>
    <mergeCell ref="E83:F83"/>
    <mergeCell ref="M83:P83"/>
    <mergeCell ref="Q83:R83"/>
    <mergeCell ref="C86:R86"/>
    <mergeCell ref="B87:B88"/>
    <mergeCell ref="C87:C88"/>
    <mergeCell ref="D87:D88"/>
    <mergeCell ref="G87:I87"/>
    <mergeCell ref="J87:L87"/>
    <mergeCell ref="E93:M93"/>
    <mergeCell ref="O93:R93"/>
    <mergeCell ref="H94:M94"/>
    <mergeCell ref="O94:R94"/>
    <mergeCell ref="M87:M88"/>
    <mergeCell ref="N87:N88"/>
    <mergeCell ref="O87:O88"/>
    <mergeCell ref="Q87:Q88"/>
    <mergeCell ref="R87:R88"/>
    <mergeCell ref="B90:R90"/>
  </mergeCells>
  <pageMargins left="6.6929133858267722" right="0.39370078740157483" top="0.39370078740157483" bottom="0" header="0" footer="0"/>
  <pageSetup paperSize="9" scale="43" orientation="landscape" r:id="rId1"/>
  <headerFooter alignWithMargins="0"/>
  <rowBreaks count="2" manualBreakCount="2">
    <brk id="37" min="1" max="17" man="1"/>
    <brk id="65" min="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9"/>
  <sheetViews>
    <sheetView view="pageBreakPreview" topLeftCell="A25" zoomScale="120" zoomScaleNormal="100" zoomScaleSheetLayoutView="120" workbookViewId="0">
      <selection activeCell="C63" sqref="C63:Q64"/>
    </sheetView>
  </sheetViews>
  <sheetFormatPr defaultColWidth="6.7109375" defaultRowHeight="15.75" x14ac:dyDescent="0.25"/>
  <cols>
    <col min="1" max="1" width="3.5703125" style="1" customWidth="1"/>
    <col min="2" max="2" width="3.42578125" style="2" bestFit="1" customWidth="1"/>
    <col min="3" max="3" width="27.42578125" style="1" customWidth="1"/>
    <col min="4" max="4" width="13.85546875" style="1" customWidth="1"/>
    <col min="5" max="5" width="9.140625" style="1" bestFit="1" customWidth="1"/>
    <col min="6" max="6" width="11.140625" style="105" customWidth="1"/>
    <col min="7" max="12" width="3.7109375" style="1" customWidth="1"/>
    <col min="13" max="13" width="9.28515625" style="79" customWidth="1"/>
    <col min="14" max="14" width="9.140625" style="79" customWidth="1"/>
    <col min="15" max="15" width="10.42578125" style="2" customWidth="1"/>
    <col min="16" max="16" width="7.5703125" style="1" hidden="1" customWidth="1"/>
    <col min="17" max="17" width="7.28515625" style="79" bestFit="1" customWidth="1"/>
    <col min="18" max="18" width="13" style="31" bestFit="1" customWidth="1"/>
    <col min="19" max="19" width="18" style="130" customWidth="1"/>
    <col min="20" max="22" width="15.85546875" style="1" customWidth="1"/>
    <col min="23" max="24" width="6.5703125" style="1" customWidth="1"/>
    <col min="25" max="16384" width="6.7109375" style="1"/>
  </cols>
  <sheetData>
    <row r="1" spans="2:22" x14ac:dyDescent="0.25">
      <c r="C1" s="500" t="s">
        <v>4</v>
      </c>
      <c r="N1" s="636" t="s">
        <v>93</v>
      </c>
      <c r="O1" s="636"/>
      <c r="P1" s="636"/>
      <c r="Q1" s="636"/>
      <c r="R1" s="636"/>
    </row>
    <row r="2" spans="2:22" x14ac:dyDescent="0.25">
      <c r="C2" s="500"/>
      <c r="P2" s="637" t="s">
        <v>95</v>
      </c>
      <c r="Q2" s="637"/>
      <c r="R2" s="637"/>
    </row>
    <row r="3" spans="2:22" x14ac:dyDescent="0.25">
      <c r="C3" s="2" t="s">
        <v>100</v>
      </c>
      <c r="R3" s="1"/>
    </row>
    <row r="4" spans="2:22" ht="18.75" x14ac:dyDescent="0.3">
      <c r="C4" s="222"/>
      <c r="D4" s="502" t="s">
        <v>5</v>
      </c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636" t="s">
        <v>2</v>
      </c>
      <c r="P4" s="636"/>
      <c r="Q4" s="636"/>
      <c r="R4" s="636"/>
    </row>
    <row r="5" spans="2:22" x14ac:dyDescent="0.25">
      <c r="B5" s="85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636" t="s">
        <v>6</v>
      </c>
      <c r="P5" s="636"/>
      <c r="Q5" s="636"/>
      <c r="R5" s="636"/>
      <c r="S5" s="535"/>
      <c r="T5" s="535"/>
      <c r="U5" s="535"/>
      <c r="V5" s="535"/>
    </row>
    <row r="6" spans="2:22" ht="16.5" thickBot="1" x14ac:dyDescent="0.3">
      <c r="D6" s="503" t="s">
        <v>137</v>
      </c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239"/>
      <c r="P6" s="501" t="s">
        <v>7</v>
      </c>
      <c r="Q6" s="501"/>
      <c r="R6" s="501"/>
      <c r="S6" s="535"/>
      <c r="T6" s="535"/>
      <c r="U6" s="535"/>
      <c r="V6" s="535"/>
    </row>
    <row r="7" spans="2:22" ht="16.5" thickBot="1" x14ac:dyDescent="0.3">
      <c r="B7" s="123" t="s">
        <v>8</v>
      </c>
      <c r="C7" s="70" t="s">
        <v>111</v>
      </c>
      <c r="D7" s="504" t="s">
        <v>10</v>
      </c>
      <c r="E7" s="232" t="s">
        <v>11</v>
      </c>
      <c r="F7" s="243" t="s">
        <v>12</v>
      </c>
      <c r="G7" s="508" t="s">
        <v>13</v>
      </c>
      <c r="H7" s="509"/>
      <c r="I7" s="510"/>
      <c r="J7" s="508" t="s">
        <v>19</v>
      </c>
      <c r="K7" s="509"/>
      <c r="L7" s="509"/>
      <c r="M7" s="511" t="s">
        <v>99</v>
      </c>
      <c r="N7" s="513" t="s">
        <v>14</v>
      </c>
      <c r="O7" s="515" t="s">
        <v>97</v>
      </c>
      <c r="P7" s="233" t="s">
        <v>15</v>
      </c>
      <c r="Q7" s="521" t="s">
        <v>16</v>
      </c>
      <c r="R7" s="523" t="s">
        <v>17</v>
      </c>
      <c r="S7" s="535"/>
      <c r="T7" s="535"/>
      <c r="U7" s="535"/>
      <c r="V7" s="535"/>
    </row>
    <row r="8" spans="2:22" ht="26.25" thickBot="1" x14ac:dyDescent="0.3">
      <c r="B8" s="519" t="s">
        <v>87</v>
      </c>
      <c r="C8" s="520"/>
      <c r="D8" s="505"/>
      <c r="E8" s="113" t="s">
        <v>86</v>
      </c>
      <c r="F8" s="244" t="s">
        <v>102</v>
      </c>
      <c r="G8" s="258" t="s">
        <v>52</v>
      </c>
      <c r="H8" s="259" t="s">
        <v>53</v>
      </c>
      <c r="I8" s="260" t="s">
        <v>54</v>
      </c>
      <c r="J8" s="258" t="s">
        <v>52</v>
      </c>
      <c r="K8" s="259" t="s">
        <v>53</v>
      </c>
      <c r="L8" s="261" t="s">
        <v>54</v>
      </c>
      <c r="M8" s="512"/>
      <c r="N8" s="514"/>
      <c r="O8" s="516"/>
      <c r="P8" s="234" t="s">
        <v>20</v>
      </c>
      <c r="Q8" s="522"/>
      <c r="R8" s="524"/>
    </row>
    <row r="9" spans="2:22" s="84" customFormat="1" x14ac:dyDescent="0.2">
      <c r="B9" s="374">
        <v>1</v>
      </c>
      <c r="C9" s="375" t="s">
        <v>56</v>
      </c>
      <c r="D9" s="208" t="s">
        <v>92</v>
      </c>
      <c r="E9" s="65" t="s">
        <v>104</v>
      </c>
      <c r="F9" s="212">
        <v>13456004</v>
      </c>
      <c r="G9" s="379">
        <v>12</v>
      </c>
      <c r="H9" s="380" t="s">
        <v>122</v>
      </c>
      <c r="I9" s="381">
        <v>20</v>
      </c>
      <c r="J9" s="379">
        <v>11</v>
      </c>
      <c r="K9" s="382">
        <v>5</v>
      </c>
      <c r="L9" s="383">
        <v>0</v>
      </c>
      <c r="M9" s="195">
        <f>J9%</f>
        <v>0.11</v>
      </c>
      <c r="N9" s="376">
        <v>0</v>
      </c>
      <c r="O9" s="44">
        <v>0</v>
      </c>
      <c r="P9" s="65"/>
      <c r="Q9" s="376">
        <v>0</v>
      </c>
      <c r="R9" s="206">
        <f>SUM(N9:Q9)</f>
        <v>0</v>
      </c>
      <c r="S9" s="209"/>
    </row>
    <row r="10" spans="2:22" s="84" customFormat="1" x14ac:dyDescent="0.2">
      <c r="B10" s="73" t="s">
        <v>74</v>
      </c>
      <c r="C10" s="8" t="s">
        <v>118</v>
      </c>
      <c r="D10" s="377" t="s">
        <v>92</v>
      </c>
      <c r="E10" s="378" t="s">
        <v>27</v>
      </c>
      <c r="F10" s="211">
        <v>13456004</v>
      </c>
      <c r="G10" s="384" t="s">
        <v>119</v>
      </c>
      <c r="H10" s="385" t="s">
        <v>120</v>
      </c>
      <c r="I10" s="386" t="s">
        <v>121</v>
      </c>
      <c r="J10" s="384" t="s">
        <v>119</v>
      </c>
      <c r="K10" s="387">
        <v>2</v>
      </c>
      <c r="L10" s="388" t="s">
        <v>121</v>
      </c>
      <c r="M10" s="119">
        <f>J10%</f>
        <v>0.24</v>
      </c>
      <c r="N10" s="9">
        <v>2257</v>
      </c>
      <c r="O10" s="28">
        <f>SUM(N10*M10)</f>
        <v>541.67999999999995</v>
      </c>
      <c r="P10" s="5"/>
      <c r="Q10" s="237">
        <v>0</v>
      </c>
      <c r="R10" s="74">
        <f>SUM(N10:Q10)</f>
        <v>2798.68</v>
      </c>
      <c r="S10" s="209"/>
    </row>
    <row r="11" spans="2:22" x14ac:dyDescent="0.25">
      <c r="B11" s="73">
        <v>2</v>
      </c>
      <c r="C11" s="8" t="s">
        <v>57</v>
      </c>
      <c r="D11" s="102" t="s">
        <v>21</v>
      </c>
      <c r="E11" s="5" t="s">
        <v>25</v>
      </c>
      <c r="F11" s="211">
        <v>23425003</v>
      </c>
      <c r="G11" s="384">
        <v>29</v>
      </c>
      <c r="H11" s="387">
        <v>10</v>
      </c>
      <c r="I11" s="389">
        <v>19</v>
      </c>
      <c r="J11" s="384">
        <v>29</v>
      </c>
      <c r="K11" s="387">
        <v>10</v>
      </c>
      <c r="L11" s="388">
        <v>19</v>
      </c>
      <c r="M11" s="119">
        <f t="shared" ref="M11:M20" si="0">J11%</f>
        <v>0.28999999999999998</v>
      </c>
      <c r="N11" s="9">
        <v>1911</v>
      </c>
      <c r="O11" s="28">
        <f t="shared" ref="O11:O20" si="1">SUM(N11*M11)</f>
        <v>554.18999999999994</v>
      </c>
      <c r="P11" s="5" t="s">
        <v>22</v>
      </c>
      <c r="Q11" s="9">
        <v>38</v>
      </c>
      <c r="R11" s="74">
        <f>SUM(N11:Q11)</f>
        <v>2503.19</v>
      </c>
    </row>
    <row r="12" spans="2:22" s="2" customFormat="1" x14ac:dyDescent="0.2">
      <c r="B12" s="73">
        <v>3</v>
      </c>
      <c r="C12" s="277" t="s">
        <v>80</v>
      </c>
      <c r="D12" s="149" t="s">
        <v>79</v>
      </c>
      <c r="E12" s="26" t="s">
        <v>27</v>
      </c>
      <c r="F12" s="115">
        <v>23425002</v>
      </c>
      <c r="G12" s="390">
        <v>8</v>
      </c>
      <c r="H12" s="391">
        <v>8</v>
      </c>
      <c r="I12" s="392">
        <v>29</v>
      </c>
      <c r="J12" s="390">
        <v>3</v>
      </c>
      <c r="K12" s="391">
        <v>5</v>
      </c>
      <c r="L12" s="393">
        <v>0</v>
      </c>
      <c r="M12" s="184">
        <f t="shared" si="0"/>
        <v>0.03</v>
      </c>
      <c r="N12" s="107">
        <v>1853</v>
      </c>
      <c r="O12" s="27">
        <f t="shared" si="1"/>
        <v>55.589999999999996</v>
      </c>
      <c r="P12" s="5" t="s">
        <v>22</v>
      </c>
      <c r="Q12" s="9" t="s">
        <v>28</v>
      </c>
      <c r="R12" s="74">
        <f t="shared" ref="R12:R20" si="2">SUM(N12:Q12)</f>
        <v>1908.59</v>
      </c>
      <c r="S12" s="131"/>
    </row>
    <row r="13" spans="2:22" s="2" customFormat="1" x14ac:dyDescent="0.2">
      <c r="B13" s="73">
        <v>4</v>
      </c>
      <c r="C13" s="8" t="s">
        <v>58</v>
      </c>
      <c r="D13" s="102" t="s">
        <v>26</v>
      </c>
      <c r="E13" s="26" t="s">
        <v>104</v>
      </c>
      <c r="F13" s="211">
        <v>23425002</v>
      </c>
      <c r="G13" s="384">
        <v>23</v>
      </c>
      <c r="H13" s="385">
        <v>2</v>
      </c>
      <c r="I13" s="394">
        <v>24</v>
      </c>
      <c r="J13" s="384">
        <v>14</v>
      </c>
      <c r="K13" s="387">
        <v>6</v>
      </c>
      <c r="L13" s="388">
        <v>21</v>
      </c>
      <c r="M13" s="119">
        <f t="shared" si="0"/>
        <v>0.14000000000000001</v>
      </c>
      <c r="N13" s="9">
        <v>1853</v>
      </c>
      <c r="O13" s="28">
        <f t="shared" si="1"/>
        <v>259.42</v>
      </c>
      <c r="P13" s="5" t="s">
        <v>22</v>
      </c>
      <c r="Q13" s="9">
        <v>54</v>
      </c>
      <c r="R13" s="74">
        <f t="shared" si="2"/>
        <v>2166.42</v>
      </c>
    </row>
    <row r="14" spans="2:22" x14ac:dyDescent="0.25">
      <c r="B14" s="73">
        <v>5</v>
      </c>
      <c r="C14" s="145" t="s">
        <v>78</v>
      </c>
      <c r="D14" s="178" t="s">
        <v>26</v>
      </c>
      <c r="E14" s="5" t="s">
        <v>25</v>
      </c>
      <c r="F14" s="215">
        <v>23425002</v>
      </c>
      <c r="G14" s="395">
        <v>17</v>
      </c>
      <c r="H14" s="396">
        <v>6</v>
      </c>
      <c r="I14" s="394">
        <v>18</v>
      </c>
      <c r="J14" s="395">
        <v>6</v>
      </c>
      <c r="K14" s="397">
        <v>10</v>
      </c>
      <c r="L14" s="398">
        <v>14</v>
      </c>
      <c r="M14" s="119">
        <f t="shared" si="0"/>
        <v>0.06</v>
      </c>
      <c r="N14" s="9">
        <v>1853</v>
      </c>
      <c r="O14" s="147">
        <f t="shared" si="1"/>
        <v>111.17999999999999</v>
      </c>
      <c r="P14" s="17"/>
      <c r="Q14" s="146">
        <v>38</v>
      </c>
      <c r="R14" s="74">
        <f>SUM(N14:Q14)</f>
        <v>2002.18</v>
      </c>
    </row>
    <row r="15" spans="2:22" x14ac:dyDescent="0.25">
      <c r="B15" s="87">
        <v>6</v>
      </c>
      <c r="C15" s="145" t="s">
        <v>101</v>
      </c>
      <c r="D15" s="102" t="s">
        <v>26</v>
      </c>
      <c r="E15" s="50" t="s">
        <v>23</v>
      </c>
      <c r="F15" s="211">
        <v>23425002</v>
      </c>
      <c r="G15" s="384">
        <v>16</v>
      </c>
      <c r="H15" s="385">
        <v>10</v>
      </c>
      <c r="I15" s="394">
        <v>0</v>
      </c>
      <c r="J15" s="384">
        <v>4</v>
      </c>
      <c r="K15" s="387">
        <v>2</v>
      </c>
      <c r="L15" s="388">
        <v>13</v>
      </c>
      <c r="M15" s="119">
        <f t="shared" si="0"/>
        <v>0.04</v>
      </c>
      <c r="N15" s="9">
        <v>1853</v>
      </c>
      <c r="O15" s="28">
        <f t="shared" si="1"/>
        <v>74.12</v>
      </c>
      <c r="P15" s="5"/>
      <c r="Q15" s="9">
        <v>33</v>
      </c>
      <c r="R15" s="210">
        <f t="shared" si="2"/>
        <v>1960.12</v>
      </c>
    </row>
    <row r="16" spans="2:22" x14ac:dyDescent="0.25">
      <c r="B16" s="87">
        <v>7</v>
      </c>
      <c r="C16" s="8" t="s">
        <v>59</v>
      </c>
      <c r="D16" s="102" t="s">
        <v>21</v>
      </c>
      <c r="E16" s="5" t="s">
        <v>25</v>
      </c>
      <c r="F16" s="211">
        <v>23425003</v>
      </c>
      <c r="G16" s="384">
        <v>27</v>
      </c>
      <c r="H16" s="387">
        <v>0</v>
      </c>
      <c r="I16" s="389">
        <v>15</v>
      </c>
      <c r="J16" s="384">
        <v>27</v>
      </c>
      <c r="K16" s="387">
        <v>0</v>
      </c>
      <c r="L16" s="388">
        <v>15</v>
      </c>
      <c r="M16" s="119">
        <f t="shared" si="0"/>
        <v>0.27</v>
      </c>
      <c r="N16" s="9">
        <v>1911</v>
      </c>
      <c r="O16" s="28">
        <f t="shared" si="1"/>
        <v>515.97</v>
      </c>
      <c r="P16" s="5" t="s">
        <v>22</v>
      </c>
      <c r="Q16" s="9">
        <v>38</v>
      </c>
      <c r="R16" s="74">
        <f t="shared" si="2"/>
        <v>2464.9700000000003</v>
      </c>
    </row>
    <row r="17" spans="2:24" x14ac:dyDescent="0.25">
      <c r="B17" s="87">
        <v>8</v>
      </c>
      <c r="C17" s="42" t="s">
        <v>60</v>
      </c>
      <c r="D17" s="102" t="s">
        <v>21</v>
      </c>
      <c r="E17" s="5" t="s">
        <v>113</v>
      </c>
      <c r="F17" s="211">
        <v>23425003</v>
      </c>
      <c r="G17" s="384">
        <v>18</v>
      </c>
      <c r="H17" s="385">
        <v>3</v>
      </c>
      <c r="I17" s="394">
        <v>0</v>
      </c>
      <c r="J17" s="384">
        <v>15</v>
      </c>
      <c r="K17" s="387">
        <v>4</v>
      </c>
      <c r="L17" s="388">
        <v>10</v>
      </c>
      <c r="M17" s="119">
        <f t="shared" si="0"/>
        <v>0.15</v>
      </c>
      <c r="N17" s="9">
        <v>1911</v>
      </c>
      <c r="O17" s="44">
        <f t="shared" si="1"/>
        <v>286.64999999999998</v>
      </c>
      <c r="P17" s="33"/>
      <c r="Q17" s="43">
        <v>76</v>
      </c>
      <c r="R17" s="74">
        <f t="shared" si="2"/>
        <v>2273.65</v>
      </c>
    </row>
    <row r="18" spans="2:24" x14ac:dyDescent="0.25">
      <c r="B18" s="87">
        <v>9</v>
      </c>
      <c r="C18" s="8" t="s">
        <v>56</v>
      </c>
      <c r="D18" s="102" t="s">
        <v>26</v>
      </c>
      <c r="E18" s="50" t="s">
        <v>25</v>
      </c>
      <c r="F18" s="211">
        <v>23425002</v>
      </c>
      <c r="G18" s="390">
        <v>12</v>
      </c>
      <c r="H18" s="399">
        <v>11</v>
      </c>
      <c r="I18" s="400">
        <v>20</v>
      </c>
      <c r="J18" s="390">
        <v>11</v>
      </c>
      <c r="K18" s="391">
        <v>5</v>
      </c>
      <c r="L18" s="401">
        <v>0</v>
      </c>
      <c r="M18" s="119">
        <f t="shared" si="0"/>
        <v>0.11</v>
      </c>
      <c r="N18" s="43" t="s">
        <v>28</v>
      </c>
      <c r="O18" s="44" t="s">
        <v>28</v>
      </c>
      <c r="P18" s="33"/>
      <c r="Q18" s="43" t="s">
        <v>28</v>
      </c>
      <c r="R18" s="68">
        <f t="shared" si="2"/>
        <v>0</v>
      </c>
    </row>
    <row r="19" spans="2:24" x14ac:dyDescent="0.25">
      <c r="B19" s="88" t="s">
        <v>96</v>
      </c>
      <c r="C19" s="42" t="s">
        <v>94</v>
      </c>
      <c r="D19" s="99" t="s">
        <v>26</v>
      </c>
      <c r="E19" s="3" t="s">
        <v>27</v>
      </c>
      <c r="F19" s="212">
        <v>23425002</v>
      </c>
      <c r="G19" s="402">
        <v>6</v>
      </c>
      <c r="H19" s="403">
        <v>1</v>
      </c>
      <c r="I19" s="404">
        <v>28</v>
      </c>
      <c r="J19" s="402">
        <v>2</v>
      </c>
      <c r="K19" s="403">
        <v>2</v>
      </c>
      <c r="L19" s="405">
        <v>14</v>
      </c>
      <c r="M19" s="119">
        <f t="shared" si="0"/>
        <v>0.02</v>
      </c>
      <c r="N19" s="43">
        <v>0</v>
      </c>
      <c r="O19" s="44">
        <f>SUM(N19*M19)</f>
        <v>0</v>
      </c>
      <c r="P19" s="3" t="s">
        <v>22</v>
      </c>
      <c r="Q19" s="43" t="s">
        <v>28</v>
      </c>
      <c r="R19" s="68">
        <f>SUM(N19:Q19)</f>
        <v>0</v>
      </c>
    </row>
    <row r="20" spans="2:24" ht="16.5" thickBot="1" x14ac:dyDescent="0.3">
      <c r="B20" s="88" t="s">
        <v>109</v>
      </c>
      <c r="C20" s="242" t="s">
        <v>108</v>
      </c>
      <c r="D20" s="99" t="s">
        <v>26</v>
      </c>
      <c r="E20" s="3" t="s">
        <v>27</v>
      </c>
      <c r="F20" s="212">
        <v>23425002</v>
      </c>
      <c r="G20" s="402">
        <v>2</v>
      </c>
      <c r="H20" s="403">
        <v>9</v>
      </c>
      <c r="I20" s="404">
        <v>20</v>
      </c>
      <c r="J20" s="406">
        <v>1</v>
      </c>
      <c r="K20" s="407">
        <v>3</v>
      </c>
      <c r="L20" s="408">
        <v>29</v>
      </c>
      <c r="M20" s="271">
        <f t="shared" si="0"/>
        <v>0.01</v>
      </c>
      <c r="N20" s="43">
        <v>1853</v>
      </c>
      <c r="O20" s="44">
        <f t="shared" si="1"/>
        <v>18.53</v>
      </c>
      <c r="P20" s="3" t="s">
        <v>22</v>
      </c>
      <c r="Q20" s="43" t="s">
        <v>28</v>
      </c>
      <c r="R20" s="68">
        <f t="shared" si="2"/>
        <v>1871.53</v>
      </c>
      <c r="S20" s="1"/>
    </row>
    <row r="21" spans="2:24" ht="16.5" thickBot="1" x14ac:dyDescent="0.3">
      <c r="B21" s="86"/>
      <c r="C21" s="41" t="s">
        <v>29</v>
      </c>
      <c r="D21" s="101" t="s">
        <v>24</v>
      </c>
      <c r="E21" s="41" t="s">
        <v>24</v>
      </c>
      <c r="F21" s="213" t="s">
        <v>24</v>
      </c>
      <c r="G21" s="168" t="s">
        <v>24</v>
      </c>
      <c r="H21" s="46" t="s">
        <v>24</v>
      </c>
      <c r="I21" s="46" t="s">
        <v>24</v>
      </c>
      <c r="J21" s="46" t="s">
        <v>24</v>
      </c>
      <c r="K21" s="46" t="s">
        <v>24</v>
      </c>
      <c r="L21" s="57" t="s">
        <v>24</v>
      </c>
      <c r="M21" s="151" t="s">
        <v>24</v>
      </c>
      <c r="N21" s="53">
        <f>SUM(N9:N20)</f>
        <v>17255</v>
      </c>
      <c r="O21" s="267">
        <f>SUM(O9:O20)</f>
        <v>2417.33</v>
      </c>
      <c r="P21" s="41" t="s">
        <v>22</v>
      </c>
      <c r="Q21" s="54">
        <f>SUM(Q9:Q20)</f>
        <v>277</v>
      </c>
      <c r="R21" s="409">
        <f>SUM(N21:Q21)</f>
        <v>19949.330000000002</v>
      </c>
    </row>
    <row r="22" spans="2:24" x14ac:dyDescent="0.25">
      <c r="B22" s="84"/>
      <c r="C22" s="11"/>
      <c r="D22" s="103"/>
      <c r="E22" s="11"/>
      <c r="F22" s="103"/>
      <c r="G22" s="11"/>
      <c r="H22" s="11"/>
      <c r="I22" s="190"/>
      <c r="J22" s="11"/>
      <c r="K22" s="11"/>
      <c r="L22" s="11"/>
      <c r="M22" s="76"/>
      <c r="N22" s="12"/>
      <c r="O22" s="265"/>
      <c r="P22" s="11"/>
      <c r="Q22" s="29"/>
      <c r="R22" s="30"/>
    </row>
    <row r="23" spans="2:24" ht="16.5" thickBot="1" x14ac:dyDescent="0.3">
      <c r="B23" s="626" t="s">
        <v>30</v>
      </c>
      <c r="C23" s="626"/>
      <c r="D23" s="104"/>
      <c r="E23" s="23"/>
      <c r="F23" s="104"/>
      <c r="G23" s="13"/>
      <c r="H23" s="13"/>
      <c r="I23" s="281"/>
      <c r="J23" s="281"/>
      <c r="K23" s="281"/>
      <c r="L23" s="281"/>
      <c r="M23" s="78"/>
      <c r="N23" s="71"/>
      <c r="O23" s="239"/>
      <c r="P23" s="14"/>
      <c r="Q23" s="627" t="s">
        <v>31</v>
      </c>
      <c r="R23" s="627"/>
    </row>
    <row r="24" spans="2:24" ht="16.5" thickBot="1" x14ac:dyDescent="0.3">
      <c r="B24" s="156">
        <v>1</v>
      </c>
      <c r="C24" s="127" t="s">
        <v>84</v>
      </c>
      <c r="D24" s="98" t="s">
        <v>39</v>
      </c>
      <c r="E24" s="45" t="s">
        <v>33</v>
      </c>
      <c r="F24" s="241">
        <v>81822004</v>
      </c>
      <c r="G24" s="349">
        <v>41</v>
      </c>
      <c r="H24" s="350" t="s">
        <v>124</v>
      </c>
      <c r="I24" s="351">
        <v>12</v>
      </c>
      <c r="J24" s="352">
        <v>35</v>
      </c>
      <c r="K24" s="353" t="s">
        <v>123</v>
      </c>
      <c r="L24" s="354">
        <v>10</v>
      </c>
      <c r="M24" s="272">
        <f>J24%</f>
        <v>0.35</v>
      </c>
      <c r="N24" s="91">
        <v>933</v>
      </c>
      <c r="O24" s="92">
        <f>SUM(N24*M24)</f>
        <v>326.54999999999995</v>
      </c>
      <c r="P24" s="45" t="s">
        <v>34</v>
      </c>
      <c r="Q24" s="91" t="s">
        <v>28</v>
      </c>
      <c r="R24" s="221">
        <f>SUM(N24:Q24)</f>
        <v>1259.55</v>
      </c>
      <c r="S24" s="264"/>
      <c r="T24" s="264"/>
      <c r="U24" s="264"/>
      <c r="V24" s="264"/>
      <c r="W24" s="264"/>
      <c r="X24" s="264"/>
    </row>
    <row r="25" spans="2:24" ht="16.5" thickBot="1" x14ac:dyDescent="0.3">
      <c r="B25" s="89"/>
      <c r="C25" s="8"/>
      <c r="D25" s="102" t="s">
        <v>32</v>
      </c>
      <c r="E25" s="5" t="s">
        <v>33</v>
      </c>
      <c r="F25" s="211">
        <v>51202001</v>
      </c>
      <c r="G25" s="114"/>
      <c r="H25" s="26"/>
      <c r="I25" s="179"/>
      <c r="J25" s="180"/>
      <c r="K25" s="56"/>
      <c r="L25" s="181"/>
      <c r="M25" s="184">
        <v>0</v>
      </c>
      <c r="N25" s="107"/>
      <c r="O25" s="27">
        <f>SUM(N25*M25)</f>
        <v>0</v>
      </c>
      <c r="P25" s="26" t="s">
        <v>34</v>
      </c>
      <c r="Q25" s="107"/>
      <c r="R25" s="207">
        <f>SUM(N25:Q25)</f>
        <v>0</v>
      </c>
    </row>
    <row r="26" spans="2:24" ht="16.5" thickBot="1" x14ac:dyDescent="0.3">
      <c r="B26" s="86"/>
      <c r="C26" s="41" t="s">
        <v>35</v>
      </c>
      <c r="D26" s="98" t="s">
        <v>24</v>
      </c>
      <c r="E26" s="46" t="s">
        <v>24</v>
      </c>
      <c r="F26" s="213" t="s">
        <v>24</v>
      </c>
      <c r="G26" s="168" t="s">
        <v>24</v>
      </c>
      <c r="H26" s="46" t="s">
        <v>24</v>
      </c>
      <c r="I26" s="46" t="s">
        <v>24</v>
      </c>
      <c r="J26" s="46" t="s">
        <v>24</v>
      </c>
      <c r="K26" s="46" t="s">
        <v>24</v>
      </c>
      <c r="L26" s="57" t="s">
        <v>24</v>
      </c>
      <c r="M26" s="159" t="s">
        <v>24</v>
      </c>
      <c r="N26" s="47">
        <f>SUM(N24:N25)</f>
        <v>933</v>
      </c>
      <c r="O26" s="91">
        <f>SUM(O24:O25)</f>
        <v>326.54999999999995</v>
      </c>
      <c r="P26" s="47">
        <f>SUM(P24:P25)</f>
        <v>0</v>
      </c>
      <c r="Q26" s="47">
        <f>SUM(Q24:Q25)</f>
        <v>0</v>
      </c>
      <c r="R26" s="48">
        <f>SUM(N26:Q26)</f>
        <v>1259.55</v>
      </c>
    </row>
    <row r="27" spans="2:24" x14ac:dyDescent="0.25">
      <c r="B27" s="84"/>
      <c r="C27" s="11"/>
      <c r="D27" s="103"/>
      <c r="E27" s="11"/>
      <c r="F27" s="103"/>
      <c r="G27" s="11"/>
      <c r="H27" s="11"/>
      <c r="I27" s="190"/>
      <c r="J27" s="11"/>
      <c r="K27" s="11"/>
      <c r="L27" s="11"/>
      <c r="M27" s="11"/>
      <c r="N27" s="12"/>
      <c r="O27" s="265"/>
      <c r="P27" s="11"/>
      <c r="Q27" s="29"/>
      <c r="R27" s="30"/>
    </row>
    <row r="28" spans="2:24" ht="16.5" thickBot="1" x14ac:dyDescent="0.3">
      <c r="B28" s="618" t="s">
        <v>36</v>
      </c>
      <c r="C28" s="618"/>
      <c r="D28" s="104"/>
      <c r="E28" s="23"/>
      <c r="F28" s="104"/>
      <c r="G28" s="13"/>
      <c r="H28" s="13"/>
      <c r="I28" s="13"/>
      <c r="J28" s="13"/>
      <c r="K28" s="13"/>
      <c r="L28" s="13"/>
      <c r="M28" s="77"/>
      <c r="N28" s="13"/>
      <c r="O28" s="239"/>
      <c r="P28" s="11"/>
      <c r="Q28" s="607" t="s">
        <v>31</v>
      </c>
      <c r="R28" s="607"/>
    </row>
    <row r="29" spans="2:24" x14ac:dyDescent="0.25">
      <c r="B29" s="123">
        <v>1</v>
      </c>
      <c r="C29" s="125" t="s">
        <v>62</v>
      </c>
      <c r="D29" s="100" t="s">
        <v>37</v>
      </c>
      <c r="E29" s="70" t="s">
        <v>27</v>
      </c>
      <c r="F29" s="214">
        <v>41102001</v>
      </c>
      <c r="G29" s="306">
        <v>26</v>
      </c>
      <c r="H29" s="307" t="s">
        <v>125</v>
      </c>
      <c r="I29" s="308">
        <v>0</v>
      </c>
      <c r="J29" s="306">
        <v>26</v>
      </c>
      <c r="K29" s="307" t="s">
        <v>125</v>
      </c>
      <c r="L29" s="309">
        <v>0</v>
      </c>
      <c r="M29" s="182">
        <f t="shared" ref="M29:M35" si="3">J29%</f>
        <v>0.26</v>
      </c>
      <c r="N29" s="59">
        <v>960</v>
      </c>
      <c r="O29" s="60">
        <f t="shared" ref="O29:O35" si="4">SUM(N29*M29)</f>
        <v>249.60000000000002</v>
      </c>
      <c r="P29" s="61" t="s">
        <v>34</v>
      </c>
      <c r="Q29" s="10">
        <f>SUM(21*2.71)</f>
        <v>56.91</v>
      </c>
      <c r="R29" s="63">
        <f t="shared" ref="R29:R35" si="5">SUM(N29:Q29)</f>
        <v>1266.51</v>
      </c>
    </row>
    <row r="30" spans="2:24" s="2" customFormat="1" x14ac:dyDescent="0.2">
      <c r="B30" s="177">
        <v>2</v>
      </c>
      <c r="C30" s="176" t="s">
        <v>63</v>
      </c>
      <c r="D30" s="178" t="s">
        <v>38</v>
      </c>
      <c r="E30" s="15" t="s">
        <v>33</v>
      </c>
      <c r="F30" s="215">
        <v>53123003</v>
      </c>
      <c r="G30" s="310">
        <v>42</v>
      </c>
      <c r="H30" s="311" t="s">
        <v>126</v>
      </c>
      <c r="I30" s="312">
        <v>27</v>
      </c>
      <c r="J30" s="310">
        <v>42</v>
      </c>
      <c r="K30" s="311" t="s">
        <v>126</v>
      </c>
      <c r="L30" s="312">
        <v>27</v>
      </c>
      <c r="M30" s="183">
        <f t="shared" si="3"/>
        <v>0.42</v>
      </c>
      <c r="N30" s="146">
        <v>933</v>
      </c>
      <c r="O30" s="147">
        <f t="shared" si="4"/>
        <v>391.86</v>
      </c>
      <c r="P30" s="17" t="s">
        <v>34</v>
      </c>
      <c r="Q30" s="10">
        <f t="shared" ref="Q30:Q35" si="6">SUM(21*2.71)</f>
        <v>56.91</v>
      </c>
      <c r="R30" s="148">
        <f t="shared" si="5"/>
        <v>1381.7700000000002</v>
      </c>
      <c r="S30" s="134"/>
      <c r="T30" s="49"/>
      <c r="U30" s="49"/>
    </row>
    <row r="31" spans="2:24" x14ac:dyDescent="0.25">
      <c r="B31" s="126">
        <v>3</v>
      </c>
      <c r="C31" s="128" t="s">
        <v>64</v>
      </c>
      <c r="D31" s="102" t="s">
        <v>38</v>
      </c>
      <c r="E31" s="6" t="s">
        <v>33</v>
      </c>
      <c r="F31" s="211">
        <v>53123003</v>
      </c>
      <c r="G31" s="313" t="s">
        <v>127</v>
      </c>
      <c r="H31" s="314" t="s">
        <v>128</v>
      </c>
      <c r="I31" s="315">
        <v>5</v>
      </c>
      <c r="J31" s="313" t="s">
        <v>131</v>
      </c>
      <c r="K31" s="316" t="s">
        <v>128</v>
      </c>
      <c r="L31" s="317">
        <v>5</v>
      </c>
      <c r="M31" s="183">
        <f t="shared" si="3"/>
        <v>0.4</v>
      </c>
      <c r="N31" s="146">
        <v>933</v>
      </c>
      <c r="O31" s="28">
        <f t="shared" si="4"/>
        <v>373.20000000000005</v>
      </c>
      <c r="P31" s="7" t="s">
        <v>34</v>
      </c>
      <c r="Q31" s="10">
        <f t="shared" si="6"/>
        <v>56.91</v>
      </c>
      <c r="R31" s="64">
        <f t="shared" si="5"/>
        <v>1363.1100000000001</v>
      </c>
      <c r="S31" s="132"/>
      <c r="T31" s="14"/>
      <c r="U31" s="14"/>
    </row>
    <row r="32" spans="2:24" x14ac:dyDescent="0.25">
      <c r="B32" s="126">
        <v>4</v>
      </c>
      <c r="C32" s="128" t="s">
        <v>65</v>
      </c>
      <c r="D32" s="102" t="s">
        <v>38</v>
      </c>
      <c r="E32" s="6" t="s">
        <v>33</v>
      </c>
      <c r="F32" s="211">
        <v>53123003</v>
      </c>
      <c r="G32" s="313" t="s">
        <v>129</v>
      </c>
      <c r="H32" s="316" t="s">
        <v>128</v>
      </c>
      <c r="I32" s="318">
        <v>17</v>
      </c>
      <c r="J32" s="313" t="s">
        <v>129</v>
      </c>
      <c r="K32" s="316" t="s">
        <v>128</v>
      </c>
      <c r="L32" s="317">
        <v>17</v>
      </c>
      <c r="M32" s="183">
        <f t="shared" si="3"/>
        <v>0.35</v>
      </c>
      <c r="N32" s="146">
        <v>933</v>
      </c>
      <c r="O32" s="28">
        <f t="shared" si="4"/>
        <v>326.54999999999995</v>
      </c>
      <c r="P32" s="7" t="s">
        <v>34</v>
      </c>
      <c r="Q32" s="10">
        <f t="shared" si="6"/>
        <v>56.91</v>
      </c>
      <c r="R32" s="64">
        <f t="shared" si="5"/>
        <v>1316.46</v>
      </c>
    </row>
    <row r="33" spans="1:20" x14ac:dyDescent="0.25">
      <c r="B33" s="177">
        <v>5</v>
      </c>
      <c r="C33" s="270" t="s">
        <v>107</v>
      </c>
      <c r="D33" s="204" t="s">
        <v>32</v>
      </c>
      <c r="E33" s="17" t="s">
        <v>33</v>
      </c>
      <c r="F33" s="211">
        <v>51202001</v>
      </c>
      <c r="G33" s="310">
        <v>12</v>
      </c>
      <c r="H33" s="373" t="s">
        <v>130</v>
      </c>
      <c r="I33" s="325" t="s">
        <v>116</v>
      </c>
      <c r="J33" s="310" t="s">
        <v>117</v>
      </c>
      <c r="K33" s="373" t="s">
        <v>123</v>
      </c>
      <c r="L33" s="325">
        <v>10</v>
      </c>
      <c r="M33" s="183">
        <f t="shared" si="3"/>
        <v>0.01</v>
      </c>
      <c r="N33" s="9">
        <v>933</v>
      </c>
      <c r="O33" s="147">
        <f t="shared" si="4"/>
        <v>9.33</v>
      </c>
      <c r="P33" s="17" t="s">
        <v>34</v>
      </c>
      <c r="Q33" s="10">
        <f t="shared" si="6"/>
        <v>56.91</v>
      </c>
      <c r="R33" s="148">
        <f t="shared" si="5"/>
        <v>999.24</v>
      </c>
      <c r="S33" s="1"/>
    </row>
    <row r="34" spans="1:20" x14ac:dyDescent="0.25">
      <c r="B34" s="126">
        <v>6</v>
      </c>
      <c r="C34" s="166" t="s">
        <v>66</v>
      </c>
      <c r="D34" s="149" t="s">
        <v>32</v>
      </c>
      <c r="E34" s="163" t="s">
        <v>33</v>
      </c>
      <c r="F34" s="115">
        <v>51202001</v>
      </c>
      <c r="G34" s="319" t="s">
        <v>132</v>
      </c>
      <c r="H34" s="320" t="s">
        <v>128</v>
      </c>
      <c r="I34" s="321">
        <v>0</v>
      </c>
      <c r="J34" s="319" t="s">
        <v>132</v>
      </c>
      <c r="K34" s="320" t="s">
        <v>128</v>
      </c>
      <c r="L34" s="322">
        <v>0</v>
      </c>
      <c r="M34" s="183">
        <f t="shared" si="3"/>
        <v>0.42</v>
      </c>
      <c r="N34" s="107">
        <v>933</v>
      </c>
      <c r="O34" s="27">
        <f t="shared" si="4"/>
        <v>391.86</v>
      </c>
      <c r="P34" s="160" t="s">
        <v>34</v>
      </c>
      <c r="Q34" s="10">
        <f t="shared" si="6"/>
        <v>56.91</v>
      </c>
      <c r="R34" s="164">
        <f t="shared" si="5"/>
        <v>1381.7700000000002</v>
      </c>
    </row>
    <row r="35" spans="1:20" ht="16.5" thickBot="1" x14ac:dyDescent="0.3">
      <c r="B35" s="126">
        <v>7</v>
      </c>
      <c r="C35" s="128" t="s">
        <v>67</v>
      </c>
      <c r="D35" s="102" t="s">
        <v>38</v>
      </c>
      <c r="E35" s="15" t="s">
        <v>33</v>
      </c>
      <c r="F35" s="211">
        <v>53123003</v>
      </c>
      <c r="G35" s="323">
        <v>24</v>
      </c>
      <c r="H35" s="324" t="s">
        <v>125</v>
      </c>
      <c r="I35" s="325">
        <v>25</v>
      </c>
      <c r="J35" s="323">
        <v>24</v>
      </c>
      <c r="K35" s="324" t="s">
        <v>125</v>
      </c>
      <c r="L35" s="326">
        <v>25</v>
      </c>
      <c r="M35" s="274">
        <f t="shared" si="3"/>
        <v>0.24</v>
      </c>
      <c r="N35" s="146">
        <v>933</v>
      </c>
      <c r="O35" s="28">
        <f t="shared" si="4"/>
        <v>223.92</v>
      </c>
      <c r="P35" s="7" t="s">
        <v>34</v>
      </c>
      <c r="Q35" s="10">
        <f t="shared" si="6"/>
        <v>56.91</v>
      </c>
      <c r="R35" s="64">
        <f t="shared" si="5"/>
        <v>1213.8300000000002</v>
      </c>
    </row>
    <row r="36" spans="1:20" ht="16.5" thickBot="1" x14ac:dyDescent="0.3">
      <c r="B36" s="124"/>
      <c r="C36" s="117"/>
      <c r="D36" s="117"/>
      <c r="E36" s="117"/>
      <c r="F36" s="273"/>
      <c r="G36" s="276"/>
      <c r="H36" s="117"/>
      <c r="I36" s="117"/>
      <c r="J36" s="117"/>
      <c r="K36" s="117"/>
      <c r="L36" s="191"/>
      <c r="M36" s="275"/>
      <c r="N36" s="117"/>
      <c r="O36" s="266"/>
      <c r="P36" s="117"/>
      <c r="Q36" s="117"/>
      <c r="R36" s="191"/>
    </row>
    <row r="37" spans="1:20" ht="16.5" thickBot="1" x14ac:dyDescent="0.3">
      <c r="B37" s="162"/>
      <c r="C37" s="161" t="s">
        <v>35</v>
      </c>
      <c r="D37" s="98" t="s">
        <v>24</v>
      </c>
      <c r="E37" s="41" t="s">
        <v>24</v>
      </c>
      <c r="F37" s="213" t="s">
        <v>24</v>
      </c>
      <c r="G37" s="168" t="s">
        <v>24</v>
      </c>
      <c r="H37" s="46" t="s">
        <v>24</v>
      </c>
      <c r="I37" s="46" t="s">
        <v>24</v>
      </c>
      <c r="J37" s="46" t="s">
        <v>24</v>
      </c>
      <c r="K37" s="46" t="s">
        <v>24</v>
      </c>
      <c r="L37" s="57" t="s">
        <v>24</v>
      </c>
      <c r="M37" s="159" t="s">
        <v>24</v>
      </c>
      <c r="N37" s="47">
        <f>SUM(N29:N35)</f>
        <v>6558</v>
      </c>
      <c r="O37" s="91">
        <f>SUM(O29:O35)</f>
        <v>1966.3200000000002</v>
      </c>
      <c r="P37" s="47"/>
      <c r="Q37" s="54">
        <f>SUM(Q29:Q35)</f>
        <v>398.36999999999989</v>
      </c>
      <c r="R37" s="48">
        <f>SUM(N37:Q37)</f>
        <v>8922.6899999999987</v>
      </c>
    </row>
    <row r="38" spans="1:20" x14ac:dyDescent="0.25">
      <c r="B38" s="84"/>
      <c r="D38" s="105"/>
    </row>
    <row r="39" spans="1:20" x14ac:dyDescent="0.25">
      <c r="C39" s="618" t="s">
        <v>138</v>
      </c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  <c r="O39" s="618"/>
      <c r="P39" s="618"/>
      <c r="Q39" s="618"/>
      <c r="R39" s="618"/>
      <c r="S39" s="16"/>
      <c r="T39" s="16"/>
    </row>
    <row r="40" spans="1:20" ht="16.5" thickBot="1" x14ac:dyDescent="0.3">
      <c r="D40" s="105"/>
      <c r="O40" s="265"/>
      <c r="P40" s="12"/>
      <c r="R40" s="32"/>
      <c r="S40" s="133"/>
      <c r="T40" s="16"/>
    </row>
    <row r="41" spans="1:20" s="12" customFormat="1" ht="16.5" thickBot="1" x14ac:dyDescent="0.3">
      <c r="A41" s="1"/>
      <c r="B41" s="90" t="s">
        <v>8</v>
      </c>
      <c r="C41" s="65" t="s">
        <v>9</v>
      </c>
      <c r="D41" s="504" t="s">
        <v>10</v>
      </c>
      <c r="E41" s="75" t="s">
        <v>11</v>
      </c>
      <c r="F41" s="269" t="s">
        <v>12</v>
      </c>
      <c r="G41" s="628" t="s">
        <v>13</v>
      </c>
      <c r="H41" s="629"/>
      <c r="I41" s="629"/>
      <c r="J41" s="630" t="s">
        <v>55</v>
      </c>
      <c r="K41" s="630"/>
      <c r="L41" s="631"/>
      <c r="M41" s="624" t="s">
        <v>99</v>
      </c>
      <c r="N41" s="515" t="s">
        <v>14</v>
      </c>
      <c r="O41" s="515" t="s">
        <v>97</v>
      </c>
      <c r="P41" s="67" t="s">
        <v>15</v>
      </c>
      <c r="Q41" s="632" t="s">
        <v>16</v>
      </c>
      <c r="R41" s="640" t="s">
        <v>17</v>
      </c>
      <c r="S41" s="130"/>
    </row>
    <row r="42" spans="1:20" s="12" customFormat="1" ht="24" thickBot="1" x14ac:dyDescent="0.3">
      <c r="A42" s="1"/>
      <c r="B42" s="634" t="s">
        <v>83</v>
      </c>
      <c r="C42" s="635"/>
      <c r="D42" s="505"/>
      <c r="E42" s="153" t="s">
        <v>18</v>
      </c>
      <c r="F42" s="246" t="s">
        <v>102</v>
      </c>
      <c r="G42" s="169" t="s">
        <v>52</v>
      </c>
      <c r="H42" s="170" t="s">
        <v>53</v>
      </c>
      <c r="I42" s="171" t="s">
        <v>54</v>
      </c>
      <c r="J42" s="169" t="s">
        <v>52</v>
      </c>
      <c r="K42" s="170" t="s">
        <v>53</v>
      </c>
      <c r="L42" s="172" t="s">
        <v>54</v>
      </c>
      <c r="M42" s="625"/>
      <c r="N42" s="516"/>
      <c r="O42" s="516"/>
      <c r="P42" s="154" t="s">
        <v>20</v>
      </c>
      <c r="Q42" s="633"/>
      <c r="R42" s="641"/>
      <c r="S42" s="130"/>
    </row>
    <row r="43" spans="1:20" s="12" customFormat="1" ht="16.5" thickBot="1" x14ac:dyDescent="0.3">
      <c r="A43" s="1"/>
      <c r="B43" s="141">
        <v>1</v>
      </c>
      <c r="C43" s="58" t="s">
        <v>61</v>
      </c>
      <c r="D43" s="214" t="s">
        <v>26</v>
      </c>
      <c r="E43" s="70" t="s">
        <v>25</v>
      </c>
      <c r="F43" s="415">
        <v>23425002</v>
      </c>
      <c r="G43" s="327">
        <v>20</v>
      </c>
      <c r="H43" s="328" t="s">
        <v>133</v>
      </c>
      <c r="I43" s="416">
        <v>14</v>
      </c>
      <c r="J43" s="327">
        <v>11</v>
      </c>
      <c r="K43" s="330" t="s">
        <v>134</v>
      </c>
      <c r="L43" s="331">
        <v>20</v>
      </c>
      <c r="M43" s="417">
        <f>J43%</f>
        <v>0.11</v>
      </c>
      <c r="N43" s="59">
        <v>1853</v>
      </c>
      <c r="O43" s="60">
        <f>SUM(N43*M43)</f>
        <v>203.83</v>
      </c>
      <c r="P43" s="70" t="s">
        <v>22</v>
      </c>
      <c r="Q43" s="59">
        <v>38</v>
      </c>
      <c r="R43" s="122">
        <f>SUM(N43:Q43)</f>
        <v>2094.83</v>
      </c>
      <c r="S43" s="130"/>
    </row>
    <row r="44" spans="1:20" s="12" customFormat="1" ht="16.5" thickBot="1" x14ac:dyDescent="0.3">
      <c r="A44" s="1"/>
      <c r="B44" s="86"/>
      <c r="C44" s="293" t="s">
        <v>29</v>
      </c>
      <c r="D44" s="113" t="s">
        <v>24</v>
      </c>
      <c r="E44" s="293" t="s">
        <v>24</v>
      </c>
      <c r="F44" s="294" t="s">
        <v>24</v>
      </c>
      <c r="G44" s="412" t="s">
        <v>24</v>
      </c>
      <c r="H44" s="413" t="s">
        <v>24</v>
      </c>
      <c r="I44" s="413" t="s">
        <v>24</v>
      </c>
      <c r="J44" s="413" t="s">
        <v>24</v>
      </c>
      <c r="K44" s="413" t="s">
        <v>24</v>
      </c>
      <c r="L44" s="296" t="s">
        <v>24</v>
      </c>
      <c r="M44" s="151" t="s">
        <v>24</v>
      </c>
      <c r="N44" s="414">
        <f>SUM(N43:N43)</f>
        <v>1853</v>
      </c>
      <c r="O44" s="120">
        <f>SUM(O43:O43)</f>
        <v>203.83</v>
      </c>
      <c r="P44" s="298">
        <f>SUM(P43:P43)</f>
        <v>0</v>
      </c>
      <c r="Q44" s="298">
        <f>SUM(Q43:Q43)</f>
        <v>38</v>
      </c>
      <c r="R44" s="55">
        <f>SUM(N44:Q44)</f>
        <v>2094.83</v>
      </c>
      <c r="S44" s="130"/>
    </row>
    <row r="45" spans="1:20" ht="16.5" thickBot="1" x14ac:dyDescent="0.3">
      <c r="B45" s="613" t="s">
        <v>36</v>
      </c>
      <c r="C45" s="614"/>
      <c r="D45" s="104"/>
      <c r="E45" s="23"/>
      <c r="F45" s="104"/>
      <c r="G45" s="13"/>
      <c r="H45" s="13"/>
      <c r="I45" s="13"/>
      <c r="J45" s="13"/>
      <c r="K45" s="13"/>
      <c r="L45" s="13"/>
      <c r="M45" s="13"/>
      <c r="N45" s="77"/>
      <c r="O45" s="239"/>
      <c r="P45" s="34"/>
      <c r="Q45" s="615" t="s">
        <v>31</v>
      </c>
      <c r="R45" s="616"/>
    </row>
    <row r="46" spans="1:20" s="18" customFormat="1" x14ac:dyDescent="0.2">
      <c r="B46" s="5">
        <v>2</v>
      </c>
      <c r="C46" s="8" t="s">
        <v>82</v>
      </c>
      <c r="D46" s="102" t="s">
        <v>38</v>
      </c>
      <c r="E46" s="17" t="s">
        <v>27</v>
      </c>
      <c r="F46" s="211">
        <v>53123003</v>
      </c>
      <c r="G46" s="327">
        <v>32</v>
      </c>
      <c r="H46" s="328" t="s">
        <v>130</v>
      </c>
      <c r="I46" s="355">
        <v>5</v>
      </c>
      <c r="J46" s="356">
        <v>20</v>
      </c>
      <c r="K46" s="330" t="s">
        <v>135</v>
      </c>
      <c r="L46" s="331">
        <v>0</v>
      </c>
      <c r="M46" s="263">
        <f>J46%</f>
        <v>0.2</v>
      </c>
      <c r="N46" s="9">
        <v>933</v>
      </c>
      <c r="O46" s="28">
        <f>SUM(N46*M46)</f>
        <v>186.60000000000002</v>
      </c>
      <c r="P46" s="5" t="s">
        <v>34</v>
      </c>
      <c r="Q46" s="9">
        <f>SUM(21*2.71)</f>
        <v>56.91</v>
      </c>
      <c r="R46" s="238">
        <f>SUM(N46:Q46)</f>
        <v>1176.51</v>
      </c>
      <c r="S46" s="155"/>
    </row>
    <row r="47" spans="1:20" s="18" customFormat="1" x14ac:dyDescent="0.2">
      <c r="B47" s="5">
        <v>3</v>
      </c>
      <c r="C47" s="8" t="s">
        <v>81</v>
      </c>
      <c r="D47" s="102" t="s">
        <v>38</v>
      </c>
      <c r="E47" s="17" t="s">
        <v>33</v>
      </c>
      <c r="F47" s="211">
        <v>53123003</v>
      </c>
      <c r="G47" s="323" t="s">
        <v>125</v>
      </c>
      <c r="H47" s="338" t="s">
        <v>128</v>
      </c>
      <c r="I47" s="357">
        <v>15</v>
      </c>
      <c r="J47" s="358">
        <v>3</v>
      </c>
      <c r="K47" s="332" t="s">
        <v>123</v>
      </c>
      <c r="L47" s="334">
        <v>0</v>
      </c>
      <c r="M47" s="263">
        <f>J47%</f>
        <v>0.03</v>
      </c>
      <c r="N47" s="9">
        <v>0</v>
      </c>
      <c r="O47" s="28">
        <f>SUM(N47*M47)</f>
        <v>0</v>
      </c>
      <c r="P47" s="5" t="s">
        <v>34</v>
      </c>
      <c r="Q47" s="9">
        <v>0</v>
      </c>
      <c r="R47" s="238">
        <f>SUM(N47:Q47)</f>
        <v>0</v>
      </c>
      <c r="S47" s="155"/>
    </row>
    <row r="48" spans="1:20" s="18" customFormat="1" x14ac:dyDescent="0.2">
      <c r="B48" s="5" t="s">
        <v>106</v>
      </c>
      <c r="C48" s="8" t="s">
        <v>105</v>
      </c>
      <c r="D48" s="102" t="s">
        <v>38</v>
      </c>
      <c r="E48" s="17" t="s">
        <v>33</v>
      </c>
      <c r="F48" s="211">
        <v>53123003</v>
      </c>
      <c r="G48" s="323">
        <v>25</v>
      </c>
      <c r="H48" s="338" t="s">
        <v>133</v>
      </c>
      <c r="I48" s="357">
        <v>23</v>
      </c>
      <c r="J48" s="358">
        <v>1</v>
      </c>
      <c r="K48" s="332" t="s">
        <v>130</v>
      </c>
      <c r="L48" s="334">
        <v>0</v>
      </c>
      <c r="M48" s="263">
        <f>J48%</f>
        <v>0.01</v>
      </c>
      <c r="N48" s="9">
        <v>933</v>
      </c>
      <c r="O48" s="28">
        <f>SUM(N48*M48)</f>
        <v>9.33</v>
      </c>
      <c r="P48" s="5" t="s">
        <v>34</v>
      </c>
      <c r="Q48" s="9">
        <f>SUM(21*2.71)</f>
        <v>56.91</v>
      </c>
      <c r="R48" s="238">
        <f>SUM(N48:Q48)</f>
        <v>999.24</v>
      </c>
      <c r="S48" s="155"/>
    </row>
    <row r="49" spans="2:24" ht="16.5" thickBot="1" x14ac:dyDescent="0.3">
      <c r="B49" s="3">
        <v>4</v>
      </c>
      <c r="C49" s="42" t="s">
        <v>68</v>
      </c>
      <c r="D49" s="99" t="s">
        <v>32</v>
      </c>
      <c r="E49" s="33" t="s">
        <v>33</v>
      </c>
      <c r="F49" s="212">
        <v>51202001</v>
      </c>
      <c r="G49" s="342">
        <v>19</v>
      </c>
      <c r="H49" s="359" t="s">
        <v>135</v>
      </c>
      <c r="I49" s="360">
        <v>9</v>
      </c>
      <c r="J49" s="361">
        <v>19</v>
      </c>
      <c r="K49" s="359" t="s">
        <v>135</v>
      </c>
      <c r="L49" s="345">
        <v>9</v>
      </c>
      <c r="M49" s="263">
        <f>J49%</f>
        <v>0.19</v>
      </c>
      <c r="N49" s="43">
        <v>933</v>
      </c>
      <c r="O49" s="44">
        <f>SUM(N49*M49)</f>
        <v>177.27</v>
      </c>
      <c r="P49" s="4" t="s">
        <v>34</v>
      </c>
      <c r="Q49" s="52">
        <f>SUM(21*2.71)</f>
        <v>56.91</v>
      </c>
      <c r="R49" s="116">
        <f>SUM(N49:Q49)</f>
        <v>1167.18</v>
      </c>
      <c r="S49" s="14"/>
      <c r="T49" s="14"/>
      <c r="U49" s="14"/>
      <c r="V49" s="14"/>
      <c r="W49" s="14"/>
      <c r="X49" s="14"/>
    </row>
    <row r="50" spans="2:24" ht="16.5" thickBot="1" x14ac:dyDescent="0.3">
      <c r="B50" s="86"/>
      <c r="C50" s="41" t="s">
        <v>29</v>
      </c>
      <c r="D50" s="98" t="s">
        <v>24</v>
      </c>
      <c r="E50" s="41" t="s">
        <v>24</v>
      </c>
      <c r="F50" s="213" t="s">
        <v>24</v>
      </c>
      <c r="G50" s="168" t="s">
        <v>24</v>
      </c>
      <c r="H50" s="46" t="s">
        <v>24</v>
      </c>
      <c r="I50" s="57" t="s">
        <v>24</v>
      </c>
      <c r="J50" s="159" t="s">
        <v>24</v>
      </c>
      <c r="K50" s="46" t="s">
        <v>24</v>
      </c>
      <c r="L50" s="57" t="s">
        <v>24</v>
      </c>
      <c r="M50" s="159" t="s">
        <v>24</v>
      </c>
      <c r="N50" s="91">
        <f>SUM(N46:N49)</f>
        <v>2799</v>
      </c>
      <c r="O50" s="91">
        <f>SUM(O46:O49)</f>
        <v>373.20000000000005</v>
      </c>
      <c r="P50" s="91">
        <f>SUM(P46:P49)</f>
        <v>0</v>
      </c>
      <c r="Q50" s="91">
        <f>SUM(Q46:Q49)</f>
        <v>170.73</v>
      </c>
      <c r="R50" s="48">
        <f>SUM(N50:Q50)</f>
        <v>3342.93</v>
      </c>
      <c r="S50" s="132"/>
      <c r="T50" s="14"/>
      <c r="U50" s="14"/>
      <c r="V50" s="14"/>
      <c r="W50" s="14"/>
      <c r="X50" s="14"/>
    </row>
    <row r="51" spans="2:24" x14ac:dyDescent="0.25">
      <c r="B51" s="84"/>
      <c r="C51" s="617"/>
      <c r="D51" s="617"/>
      <c r="E51" s="2"/>
      <c r="F51" s="144"/>
      <c r="G51" s="84"/>
      <c r="H51" s="203"/>
      <c r="I51" s="2"/>
      <c r="J51" s="84"/>
      <c r="K51" s="203"/>
      <c r="L51" s="84"/>
      <c r="M51" s="95"/>
      <c r="N51" s="173"/>
      <c r="O51" s="94"/>
      <c r="P51" s="11"/>
      <c r="Q51" s="29"/>
      <c r="R51" s="97"/>
      <c r="S51" s="132"/>
      <c r="T51" s="14"/>
      <c r="U51" s="14"/>
      <c r="V51" s="14"/>
      <c r="W51" s="14"/>
      <c r="X51" s="14"/>
    </row>
    <row r="52" spans="2:24" x14ac:dyDescent="0.25">
      <c r="C52" s="618" t="s">
        <v>139</v>
      </c>
      <c r="D52" s="618"/>
      <c r="E52" s="618"/>
      <c r="F52" s="618"/>
      <c r="G52" s="618"/>
      <c r="H52" s="618"/>
      <c r="I52" s="618"/>
      <c r="J52" s="618"/>
      <c r="K52" s="618"/>
      <c r="L52" s="618"/>
      <c r="M52" s="618"/>
      <c r="N52" s="618"/>
      <c r="O52" s="618"/>
      <c r="P52" s="618"/>
      <c r="Q52" s="618"/>
      <c r="S52" s="1"/>
      <c r="T52" s="12"/>
    </row>
    <row r="53" spans="2:24" ht="16.5" thickBot="1" x14ac:dyDescent="0.3">
      <c r="B53" s="193"/>
      <c r="F53" s="240"/>
      <c r="G53" s="157"/>
      <c r="H53" s="157"/>
      <c r="I53" s="157"/>
      <c r="J53" s="157"/>
      <c r="K53" s="157"/>
      <c r="L53" s="157"/>
      <c r="M53" s="167"/>
      <c r="N53" s="167"/>
      <c r="T53" s="12"/>
    </row>
    <row r="54" spans="2:24" x14ac:dyDescent="0.25">
      <c r="B54" s="619" t="s">
        <v>8</v>
      </c>
      <c r="C54" s="513" t="s">
        <v>76</v>
      </c>
      <c r="D54" s="562" t="s">
        <v>10</v>
      </c>
      <c r="E54" s="66" t="s">
        <v>11</v>
      </c>
      <c r="F54" s="247" t="s">
        <v>12</v>
      </c>
      <c r="G54" s="621" t="s">
        <v>13</v>
      </c>
      <c r="H54" s="622"/>
      <c r="I54" s="623"/>
      <c r="J54" s="621" t="s">
        <v>55</v>
      </c>
      <c r="K54" s="622"/>
      <c r="L54" s="623"/>
      <c r="M54" s="624" t="s">
        <v>99</v>
      </c>
      <c r="N54" s="562" t="s">
        <v>14</v>
      </c>
      <c r="O54" s="515" t="s">
        <v>97</v>
      </c>
      <c r="P54" s="66" t="s">
        <v>15</v>
      </c>
      <c r="Q54" s="567" t="s">
        <v>16</v>
      </c>
      <c r="R54" s="638" t="s">
        <v>17</v>
      </c>
    </row>
    <row r="55" spans="2:24" ht="24" thickBot="1" x14ac:dyDescent="0.3">
      <c r="B55" s="620"/>
      <c r="C55" s="514"/>
      <c r="D55" s="563"/>
      <c r="E55" s="198" t="s">
        <v>18</v>
      </c>
      <c r="F55" s="248" t="s">
        <v>102</v>
      </c>
      <c r="G55" s="199" t="s">
        <v>52</v>
      </c>
      <c r="H55" s="200" t="s">
        <v>53</v>
      </c>
      <c r="I55" s="201" t="s">
        <v>54</v>
      </c>
      <c r="J55" s="199" t="s">
        <v>52</v>
      </c>
      <c r="K55" s="200" t="s">
        <v>53</v>
      </c>
      <c r="L55" s="202" t="s">
        <v>54</v>
      </c>
      <c r="M55" s="625"/>
      <c r="N55" s="563"/>
      <c r="O55" s="516"/>
      <c r="P55" s="150" t="s">
        <v>20</v>
      </c>
      <c r="Q55" s="568"/>
      <c r="R55" s="639"/>
    </row>
    <row r="56" spans="2:24" x14ac:dyDescent="0.25">
      <c r="B56" s="194">
        <v>1</v>
      </c>
      <c r="C56" s="165" t="s">
        <v>85</v>
      </c>
      <c r="D56" s="102" t="s">
        <v>21</v>
      </c>
      <c r="E56" s="5" t="s">
        <v>25</v>
      </c>
      <c r="F56" s="212">
        <v>23425003</v>
      </c>
      <c r="G56" s="342">
        <v>35</v>
      </c>
      <c r="H56" s="362" t="s">
        <v>134</v>
      </c>
      <c r="I56" s="363">
        <v>11</v>
      </c>
      <c r="J56" s="342">
        <v>34</v>
      </c>
      <c r="K56" s="362" t="s">
        <v>126</v>
      </c>
      <c r="L56" s="364">
        <v>29</v>
      </c>
      <c r="M56" s="263">
        <f>J56%</f>
        <v>0.34</v>
      </c>
      <c r="N56" s="196">
        <v>1911</v>
      </c>
      <c r="O56" s="44">
        <f>SUM(N56*M56)</f>
        <v>649.74</v>
      </c>
      <c r="P56" s="50"/>
      <c r="Q56" s="196">
        <v>38</v>
      </c>
      <c r="R56" s="197">
        <f>SUM(N56:Q56)</f>
        <v>2598.7399999999998</v>
      </c>
      <c r="S56" s="1"/>
    </row>
    <row r="57" spans="2:24" ht="16.5" thickBot="1" x14ac:dyDescent="0.3">
      <c r="B57" s="124">
        <v>2</v>
      </c>
      <c r="C57" s="165" t="s">
        <v>110</v>
      </c>
      <c r="D57" s="102" t="s">
        <v>26</v>
      </c>
      <c r="E57" s="5" t="s">
        <v>27</v>
      </c>
      <c r="F57" s="212">
        <v>23425002</v>
      </c>
      <c r="G57" s="342">
        <v>6</v>
      </c>
      <c r="H57" s="362" t="s">
        <v>135</v>
      </c>
      <c r="I57" s="363">
        <v>1</v>
      </c>
      <c r="J57" s="342">
        <v>2</v>
      </c>
      <c r="K57" s="362" t="s">
        <v>124</v>
      </c>
      <c r="L57" s="364">
        <v>17</v>
      </c>
      <c r="M57" s="263">
        <f>J57%</f>
        <v>0.02</v>
      </c>
      <c r="N57" s="9">
        <v>1853</v>
      </c>
      <c r="O57" s="44">
        <f>SUM(N57*M57)</f>
        <v>37.06</v>
      </c>
      <c r="P57" s="3"/>
      <c r="Q57" s="43">
        <v>0</v>
      </c>
      <c r="R57" s="68">
        <f>SUM(N57:Q57)</f>
        <v>1890.06</v>
      </c>
      <c r="S57" s="1"/>
    </row>
    <row r="58" spans="2:24" ht="16.5" thickBot="1" x14ac:dyDescent="0.3">
      <c r="B58" s="156"/>
      <c r="C58" s="40" t="s">
        <v>29</v>
      </c>
      <c r="D58" s="41" t="s">
        <v>24</v>
      </c>
      <c r="E58" s="41" t="s">
        <v>24</v>
      </c>
      <c r="F58" s="213" t="s">
        <v>24</v>
      </c>
      <c r="G58" s="40" t="s">
        <v>24</v>
      </c>
      <c r="H58" s="41" t="s">
        <v>24</v>
      </c>
      <c r="I58" s="57" t="s">
        <v>24</v>
      </c>
      <c r="J58" s="40" t="s">
        <v>24</v>
      </c>
      <c r="K58" s="41" t="s">
        <v>24</v>
      </c>
      <c r="L58" s="57" t="s">
        <v>24</v>
      </c>
      <c r="M58" s="161" t="s">
        <v>24</v>
      </c>
      <c r="N58" s="47">
        <f>SUM(N56:N57)</f>
        <v>3764</v>
      </c>
      <c r="O58" s="91">
        <f>SUM(O56:O57)</f>
        <v>686.8</v>
      </c>
      <c r="P58" s="47">
        <f>SUM(P56:P57)</f>
        <v>0</v>
      </c>
      <c r="Q58" s="47">
        <f>SUM(Q56:Q57)</f>
        <v>38</v>
      </c>
      <c r="R58" s="55">
        <f>SUM(N58:Q58)</f>
        <v>4488.8</v>
      </c>
    </row>
    <row r="59" spans="2:24" ht="16.5" thickBot="1" x14ac:dyDescent="0.3">
      <c r="B59" s="605" t="s">
        <v>30</v>
      </c>
      <c r="C59" s="606"/>
      <c r="G59" s="14"/>
      <c r="H59" s="14"/>
      <c r="I59" s="14"/>
      <c r="J59" s="14"/>
      <c r="K59" s="14"/>
      <c r="L59" s="14"/>
      <c r="M59" s="80"/>
      <c r="N59" s="14"/>
      <c r="O59" s="49"/>
      <c r="P59" s="11"/>
      <c r="Q59" s="607" t="s">
        <v>31</v>
      </c>
      <c r="R59" s="608"/>
      <c r="S59" s="135"/>
    </row>
    <row r="60" spans="2:24" ht="16.5" thickBot="1" x14ac:dyDescent="0.3">
      <c r="B60" s="236">
        <v>2</v>
      </c>
      <c r="C60" s="235" t="s">
        <v>69</v>
      </c>
      <c r="D60" s="158" t="s">
        <v>40</v>
      </c>
      <c r="E60" s="69" t="s">
        <v>33</v>
      </c>
      <c r="F60" s="247">
        <v>53123003</v>
      </c>
      <c r="G60" s="327">
        <v>46</v>
      </c>
      <c r="H60" s="365" t="s">
        <v>134</v>
      </c>
      <c r="I60" s="366">
        <v>23</v>
      </c>
      <c r="J60" s="327">
        <v>0</v>
      </c>
      <c r="K60" s="365">
        <v>0</v>
      </c>
      <c r="L60" s="367">
        <v>0</v>
      </c>
      <c r="M60" s="263">
        <f>J60%</f>
        <v>0</v>
      </c>
      <c r="N60" s="59">
        <v>467</v>
      </c>
      <c r="O60" s="60" t="s">
        <v>28</v>
      </c>
      <c r="P60" s="61" t="s">
        <v>34</v>
      </c>
      <c r="Q60" s="62">
        <f>SUM(21*1.355)</f>
        <v>28.454999999999998</v>
      </c>
      <c r="R60" s="63">
        <f>SUM(N60:Q60)</f>
        <v>495.45499999999998</v>
      </c>
    </row>
    <row r="61" spans="2:24" ht="16.5" thickBot="1" x14ac:dyDescent="0.3">
      <c r="B61" s="156" t="s">
        <v>24</v>
      </c>
      <c r="C61" s="161" t="s">
        <v>35</v>
      </c>
      <c r="D61" s="41" t="s">
        <v>24</v>
      </c>
      <c r="E61" s="41" t="s">
        <v>24</v>
      </c>
      <c r="F61" s="213" t="s">
        <v>24</v>
      </c>
      <c r="G61" s="40" t="s">
        <v>24</v>
      </c>
      <c r="H61" s="41" t="s">
        <v>24</v>
      </c>
      <c r="I61" s="57" t="s">
        <v>24</v>
      </c>
      <c r="J61" s="40" t="s">
        <v>24</v>
      </c>
      <c r="K61" s="41" t="s">
        <v>24</v>
      </c>
      <c r="L61" s="57" t="s">
        <v>24</v>
      </c>
      <c r="M61" s="161" t="s">
        <v>24</v>
      </c>
      <c r="N61" s="47">
        <f>SUM(N60:N60)</f>
        <v>467</v>
      </c>
      <c r="O61" s="91">
        <f>SUM(O60:O60)</f>
        <v>0</v>
      </c>
      <c r="P61" s="47">
        <f>SUM(P60)</f>
        <v>0</v>
      </c>
      <c r="Q61" s="47">
        <f>SUM(Q60:Q60)</f>
        <v>28.454999999999998</v>
      </c>
      <c r="R61" s="55">
        <f>SUM(N61:Q61)</f>
        <v>495.45499999999998</v>
      </c>
    </row>
    <row r="62" spans="2:24" ht="16.5" thickBot="1" x14ac:dyDescent="0.3">
      <c r="B62" s="605" t="s">
        <v>36</v>
      </c>
      <c r="C62" s="606"/>
      <c r="G62" s="14"/>
      <c r="H62" s="14"/>
      <c r="I62" s="14"/>
      <c r="J62" s="14"/>
      <c r="K62" s="14"/>
      <c r="L62" s="14"/>
      <c r="M62" s="80"/>
      <c r="N62" s="14"/>
      <c r="O62" s="49"/>
      <c r="P62" s="11"/>
      <c r="Q62" s="607" t="s">
        <v>31</v>
      </c>
      <c r="R62" s="608"/>
    </row>
    <row r="63" spans="2:24" x14ac:dyDescent="0.25">
      <c r="B63" s="72">
        <v>3</v>
      </c>
      <c r="C63" s="58" t="s">
        <v>103</v>
      </c>
      <c r="D63" s="100" t="s">
        <v>32</v>
      </c>
      <c r="E63" s="69" t="s">
        <v>33</v>
      </c>
      <c r="F63" s="253">
        <v>51202001</v>
      </c>
      <c r="G63" s="328" t="s">
        <v>136</v>
      </c>
      <c r="H63" s="365" t="s">
        <v>128</v>
      </c>
      <c r="I63" s="368">
        <v>10</v>
      </c>
      <c r="J63" s="328">
        <v>20</v>
      </c>
      <c r="K63" s="365" t="s">
        <v>135</v>
      </c>
      <c r="L63" s="369">
        <v>21</v>
      </c>
      <c r="M63" s="299">
        <f>J63%</f>
        <v>0.2</v>
      </c>
      <c r="N63" s="59">
        <v>933</v>
      </c>
      <c r="O63" s="60">
        <f>SUM(N63*M63)</f>
        <v>186.60000000000002</v>
      </c>
      <c r="P63" s="61" t="s">
        <v>34</v>
      </c>
      <c r="Q63" s="62">
        <f>SUM(21*2.71)</f>
        <v>56.91</v>
      </c>
      <c r="R63" s="300">
        <f>SUM(N63:Q63)</f>
        <v>1176.51</v>
      </c>
    </row>
    <row r="64" spans="2:24" ht="16.5" thickBot="1" x14ac:dyDescent="0.3">
      <c r="B64" s="108">
        <v>4</v>
      </c>
      <c r="C64" s="301" t="s">
        <v>70</v>
      </c>
      <c r="D64" s="109" t="s">
        <v>38</v>
      </c>
      <c r="E64" s="142" t="s">
        <v>1</v>
      </c>
      <c r="F64" s="305">
        <v>53123003</v>
      </c>
      <c r="G64" s="370">
        <v>24</v>
      </c>
      <c r="H64" s="371" t="s">
        <v>135</v>
      </c>
      <c r="I64" s="372">
        <v>8</v>
      </c>
      <c r="J64" s="370">
        <v>24</v>
      </c>
      <c r="K64" s="371" t="s">
        <v>135</v>
      </c>
      <c r="L64" s="370">
        <v>8</v>
      </c>
      <c r="M64" s="302">
        <f>J64%</f>
        <v>0.24</v>
      </c>
      <c r="N64" s="110">
        <v>933</v>
      </c>
      <c r="O64" s="303">
        <f>SUM(N64*M64)</f>
        <v>223.92</v>
      </c>
      <c r="P64" s="143" t="s">
        <v>34</v>
      </c>
      <c r="Q64" s="111">
        <f>SUM(21*2.71)</f>
        <v>56.91</v>
      </c>
      <c r="R64" s="304">
        <f>SUM(N64:Q64)</f>
        <v>1213.8300000000002</v>
      </c>
    </row>
    <row r="65" spans="2:20" ht="16.5" thickBot="1" x14ac:dyDescent="0.3">
      <c r="B65" s="141"/>
      <c r="C65" s="293" t="s">
        <v>35</v>
      </c>
      <c r="D65" s="293" t="s">
        <v>24</v>
      </c>
      <c r="E65" s="293" t="s">
        <v>24</v>
      </c>
      <c r="F65" s="294" t="s">
        <v>24</v>
      </c>
      <c r="G65" s="295" t="s">
        <v>24</v>
      </c>
      <c r="H65" s="293" t="s">
        <v>24</v>
      </c>
      <c r="I65" s="296" t="s">
        <v>24</v>
      </c>
      <c r="J65" s="295" t="s">
        <v>24</v>
      </c>
      <c r="K65" s="293" t="s">
        <v>24</v>
      </c>
      <c r="L65" s="296" t="s">
        <v>24</v>
      </c>
      <c r="M65" s="297" t="s">
        <v>24</v>
      </c>
      <c r="N65" s="298">
        <f>SUM(N63:N64)</f>
        <v>1866</v>
      </c>
      <c r="O65" s="298">
        <f>SUM(O63:O64)</f>
        <v>410.52</v>
      </c>
      <c r="P65" s="298">
        <f>SUM(P63:P64)</f>
        <v>0</v>
      </c>
      <c r="Q65" s="298">
        <f>SUM(Q63:Q64)</f>
        <v>113.82</v>
      </c>
      <c r="R65" s="410">
        <f>SUM(R63:R64)</f>
        <v>2390.34</v>
      </c>
      <c r="S65" s="135"/>
    </row>
    <row r="66" spans="2:20" x14ac:dyDescent="0.25">
      <c r="B66" s="84"/>
      <c r="C66" s="11"/>
      <c r="D66" s="11"/>
      <c r="E66" s="11"/>
      <c r="F66" s="103"/>
      <c r="G66" s="11"/>
      <c r="H66" s="11"/>
      <c r="I66" s="190"/>
      <c r="J66" s="11"/>
      <c r="K66" s="11"/>
      <c r="L66" s="11"/>
      <c r="M66" s="139"/>
      <c r="N66" s="174"/>
      <c r="O66" s="93"/>
      <c r="P66" s="29"/>
      <c r="Q66" s="174"/>
      <c r="R66" s="140"/>
      <c r="S66" s="135"/>
    </row>
    <row r="67" spans="2:20" x14ac:dyDescent="0.25">
      <c r="B67" s="84"/>
      <c r="C67" s="11"/>
      <c r="D67" s="11"/>
      <c r="E67" s="11"/>
      <c r="F67" s="103"/>
      <c r="G67" s="11"/>
      <c r="H67" s="11"/>
      <c r="I67" s="190"/>
      <c r="J67" s="11"/>
      <c r="K67" s="11"/>
      <c r="L67" s="11"/>
      <c r="M67" s="139"/>
      <c r="N67" s="174"/>
      <c r="O67" s="93"/>
      <c r="P67" s="29"/>
      <c r="Q67" s="174"/>
      <c r="R67" s="140"/>
    </row>
    <row r="68" spans="2:20" x14ac:dyDescent="0.25">
      <c r="B68" s="539" t="s">
        <v>41</v>
      </c>
      <c r="C68" s="539"/>
      <c r="D68" s="539"/>
      <c r="E68" s="539"/>
      <c r="F68" s="539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</row>
    <row r="69" spans="2:20" x14ac:dyDescent="0.25">
      <c r="C69" s="18"/>
      <c r="D69" s="2"/>
      <c r="E69" s="2"/>
      <c r="F69" s="249"/>
      <c r="G69" s="2"/>
      <c r="H69" s="2"/>
      <c r="I69" s="2"/>
      <c r="J69" s="2"/>
      <c r="K69" s="2"/>
      <c r="L69" s="2"/>
      <c r="M69" s="81"/>
      <c r="N69" s="175"/>
      <c r="P69" s="2"/>
      <c r="Q69" s="81"/>
      <c r="R69" s="36"/>
    </row>
    <row r="70" spans="2:20" x14ac:dyDescent="0.25">
      <c r="C70" s="18"/>
      <c r="D70" s="2"/>
      <c r="E70" s="2"/>
      <c r="F70" s="249"/>
      <c r="G70" s="2"/>
      <c r="H70" s="2"/>
      <c r="I70" s="2"/>
      <c r="J70" s="2"/>
      <c r="K70" s="2"/>
      <c r="L70" s="2"/>
      <c r="M70" s="81"/>
      <c r="N70" s="81"/>
      <c r="P70" s="2"/>
      <c r="Q70" s="81"/>
      <c r="R70" s="35"/>
      <c r="S70" s="130" t="s">
        <v>71</v>
      </c>
    </row>
    <row r="71" spans="2:20" ht="16.5" thickBot="1" x14ac:dyDescent="0.3">
      <c r="B71" s="19"/>
      <c r="C71" s="540" t="s">
        <v>42</v>
      </c>
      <c r="D71" s="540"/>
      <c r="E71" s="540"/>
      <c r="F71" s="250">
        <v>3</v>
      </c>
      <c r="G71" s="20"/>
      <c r="H71" s="20"/>
      <c r="I71" s="20"/>
      <c r="J71" s="20"/>
      <c r="K71" s="20"/>
      <c r="L71" s="20"/>
      <c r="M71" s="540" t="s">
        <v>47</v>
      </c>
      <c r="N71" s="540"/>
      <c r="O71" s="540"/>
      <c r="P71" s="21"/>
      <c r="Q71" s="216"/>
      <c r="R71" s="189">
        <v>12</v>
      </c>
      <c r="T71" s="12"/>
    </row>
    <row r="72" spans="2:20" x14ac:dyDescent="0.25">
      <c r="C72" s="609" t="s">
        <v>14</v>
      </c>
      <c r="D72" s="610"/>
      <c r="E72" s="611">
        <f>SUM(N26+N61)</f>
        <v>1400</v>
      </c>
      <c r="F72" s="612"/>
      <c r="G72" s="49"/>
      <c r="H72" s="279"/>
      <c r="I72" s="282"/>
      <c r="J72" s="282"/>
      <c r="K72" s="282"/>
      <c r="L72" s="283"/>
      <c r="M72" s="609" t="s">
        <v>14</v>
      </c>
      <c r="N72" s="610"/>
      <c r="O72" s="610"/>
      <c r="P72" s="610"/>
      <c r="Q72" s="593">
        <f>SUM(N37+N50+N65)</f>
        <v>11223</v>
      </c>
      <c r="R72" s="594"/>
      <c r="S72" s="130" t="s">
        <v>72</v>
      </c>
      <c r="T72" s="12"/>
    </row>
    <row r="73" spans="2:20" x14ac:dyDescent="0.25">
      <c r="C73" s="599" t="s">
        <v>43</v>
      </c>
      <c r="D73" s="600"/>
      <c r="E73" s="601">
        <f>SUM(O26+O61)</f>
        <v>326.54999999999995</v>
      </c>
      <c r="F73" s="602"/>
      <c r="G73" s="49"/>
      <c r="H73" s="279"/>
      <c r="I73" s="282"/>
      <c r="J73" s="282"/>
      <c r="K73" s="282"/>
      <c r="L73" s="284"/>
      <c r="M73" s="599" t="s">
        <v>43</v>
      </c>
      <c r="N73" s="600"/>
      <c r="O73" s="600"/>
      <c r="P73" s="600"/>
      <c r="Q73" s="574">
        <f>SUM(O37+O50+O65)</f>
        <v>2750.0400000000004</v>
      </c>
      <c r="R73" s="575"/>
    </row>
    <row r="74" spans="2:20" x14ac:dyDescent="0.25">
      <c r="C74" s="599" t="s">
        <v>44</v>
      </c>
      <c r="D74" s="600"/>
      <c r="E74" s="601">
        <f>SUM(Q26+Q61)</f>
        <v>28.454999999999998</v>
      </c>
      <c r="F74" s="602"/>
      <c r="G74" s="49"/>
      <c r="H74" s="285"/>
      <c r="I74" s="282"/>
      <c r="J74" s="286"/>
      <c r="K74" s="286"/>
      <c r="L74" s="284"/>
      <c r="M74" s="599" t="s">
        <v>44</v>
      </c>
      <c r="N74" s="600"/>
      <c r="O74" s="600"/>
      <c r="P74" s="600"/>
      <c r="Q74" s="574">
        <f>SUM(Q37+Q50+Q65)</f>
        <v>682.91999999999985</v>
      </c>
      <c r="R74" s="575"/>
    </row>
    <row r="75" spans="2:20" ht="21" thickBot="1" x14ac:dyDescent="0.3">
      <c r="C75" s="587" t="s">
        <v>45</v>
      </c>
      <c r="D75" s="588"/>
      <c r="E75" s="603">
        <f>SUM(E72:F74)</f>
        <v>1755.0049999999999</v>
      </c>
      <c r="F75" s="604"/>
      <c r="G75" s="24"/>
      <c r="H75" s="278"/>
      <c r="I75" s="282"/>
      <c r="J75" s="286"/>
      <c r="K75" s="286"/>
      <c r="L75" s="287"/>
      <c r="M75" s="587" t="s">
        <v>45</v>
      </c>
      <c r="N75" s="588"/>
      <c r="O75" s="588"/>
      <c r="P75" s="588"/>
      <c r="Q75" s="578">
        <f>SUM(Q72:R74)</f>
        <v>14655.960000000001</v>
      </c>
      <c r="R75" s="579"/>
      <c r="S75" s="136"/>
      <c r="T75" s="22"/>
    </row>
    <row r="76" spans="2:20" ht="20.25" x14ac:dyDescent="0.25">
      <c r="C76" s="543"/>
      <c r="D76" s="543"/>
      <c r="E76" s="541"/>
      <c r="F76" s="541"/>
      <c r="G76" s="278"/>
      <c r="H76" s="278"/>
      <c r="I76" s="282"/>
      <c r="J76" s="282"/>
      <c r="K76" s="282"/>
      <c r="L76" s="288"/>
      <c r="M76" s="82"/>
      <c r="N76" s="83"/>
      <c r="O76" s="547"/>
      <c r="P76" s="547"/>
      <c r="Q76" s="548"/>
      <c r="R76" s="548"/>
      <c r="S76" s="137"/>
      <c r="T76" s="23"/>
    </row>
    <row r="77" spans="2:20" ht="21" thickBot="1" x14ac:dyDescent="0.3">
      <c r="C77" s="21" t="s">
        <v>46</v>
      </c>
      <c r="D77" s="185"/>
      <c r="E77" s="19"/>
      <c r="F77" s="251">
        <v>11</v>
      </c>
      <c r="G77" s="21"/>
      <c r="H77" s="21"/>
      <c r="I77" s="541"/>
      <c r="J77" s="541"/>
      <c r="K77" s="541"/>
      <c r="L77" s="541"/>
      <c r="M77" s="540" t="s">
        <v>48</v>
      </c>
      <c r="N77" s="540"/>
      <c r="O77" s="540"/>
      <c r="P77" s="540"/>
      <c r="Q77" s="217"/>
      <c r="R77" s="188">
        <f>SUM(F71+F77+R71)</f>
        <v>26</v>
      </c>
      <c r="S77" s="137"/>
      <c r="T77" s="23"/>
    </row>
    <row r="78" spans="2:20" x14ac:dyDescent="0.25">
      <c r="C78" s="591" t="s">
        <v>14</v>
      </c>
      <c r="D78" s="592"/>
      <c r="E78" s="593">
        <f>SUM(N21+N44+N58)</f>
        <v>22872</v>
      </c>
      <c r="F78" s="594"/>
      <c r="G78" s="279"/>
      <c r="H78" s="279"/>
      <c r="I78" s="289"/>
      <c r="J78" s="289"/>
      <c r="K78" s="289"/>
      <c r="L78" s="289"/>
      <c r="M78" s="595" t="s">
        <v>14</v>
      </c>
      <c r="N78" s="596"/>
      <c r="O78" s="596"/>
      <c r="P78" s="596"/>
      <c r="Q78" s="597">
        <f>SUM(E72+E78+Q72)</f>
        <v>35495</v>
      </c>
      <c r="R78" s="598"/>
      <c r="S78" s="137"/>
      <c r="T78" s="23"/>
    </row>
    <row r="79" spans="2:20" x14ac:dyDescent="0.25">
      <c r="C79" s="580" t="s">
        <v>43</v>
      </c>
      <c r="D79" s="581"/>
      <c r="E79" s="574">
        <f>SUM(O21+O44+O58)</f>
        <v>3307.96</v>
      </c>
      <c r="F79" s="575"/>
      <c r="G79" s="279"/>
      <c r="H79" s="279"/>
      <c r="I79" s="289"/>
      <c r="J79" s="289"/>
      <c r="K79" s="289"/>
      <c r="L79" s="289"/>
      <c r="M79" s="572" t="s">
        <v>43</v>
      </c>
      <c r="N79" s="573"/>
      <c r="O79" s="573"/>
      <c r="P79" s="573"/>
      <c r="Q79" s="582">
        <f>SUM(E73+E79+Q73)</f>
        <v>6384.5500000000011</v>
      </c>
      <c r="R79" s="583"/>
      <c r="S79" s="137"/>
      <c r="T79" s="23"/>
    </row>
    <row r="80" spans="2:20" x14ac:dyDescent="0.25">
      <c r="C80" s="580" t="s">
        <v>0</v>
      </c>
      <c r="D80" s="584"/>
      <c r="E80" s="585">
        <f>SUM(Q21+Q44+Q58)</f>
        <v>353</v>
      </c>
      <c r="F80" s="586"/>
      <c r="G80" s="280"/>
      <c r="H80" s="280"/>
      <c r="I80" s="21"/>
      <c r="J80" s="21"/>
      <c r="K80" s="21"/>
      <c r="L80" s="21"/>
      <c r="M80" s="572" t="s">
        <v>44</v>
      </c>
      <c r="N80" s="573"/>
      <c r="O80" s="573"/>
      <c r="P80" s="573"/>
      <c r="Q80" s="582">
        <f>SUM(E74+Q74)</f>
        <v>711.37499999999989</v>
      </c>
      <c r="R80" s="583"/>
      <c r="S80" s="137"/>
      <c r="T80" s="23"/>
    </row>
    <row r="81" spans="1:24" ht="16.5" thickBot="1" x14ac:dyDescent="0.3">
      <c r="C81" s="587" t="s">
        <v>45</v>
      </c>
      <c r="D81" s="588"/>
      <c r="E81" s="589">
        <f>SUM(E78:F80)</f>
        <v>26532.959999999999</v>
      </c>
      <c r="F81" s="590"/>
      <c r="G81" s="290"/>
      <c r="H81" s="290"/>
      <c r="I81" s="282"/>
      <c r="J81" s="282"/>
      <c r="K81" s="282"/>
      <c r="L81" s="289"/>
      <c r="M81" s="572" t="s">
        <v>0</v>
      </c>
      <c r="N81" s="573"/>
      <c r="O81" s="573"/>
      <c r="P81" s="573"/>
      <c r="Q81" s="582">
        <f>SUM(E80)</f>
        <v>353</v>
      </c>
      <c r="R81" s="583"/>
      <c r="S81" s="137"/>
      <c r="T81" s="23"/>
    </row>
    <row r="82" spans="1:24" x14ac:dyDescent="0.25">
      <c r="B82" s="19"/>
      <c r="C82" s="535"/>
      <c r="D82" s="535"/>
      <c r="E82" s="549"/>
      <c r="F82" s="549"/>
      <c r="G82" s="279"/>
      <c r="H82" s="279"/>
      <c r="I82" s="282"/>
      <c r="J82" s="282"/>
      <c r="K82" s="282"/>
      <c r="L82" s="284"/>
      <c r="M82" s="572"/>
      <c r="N82" s="573"/>
      <c r="O82" s="573"/>
      <c r="P82" s="573"/>
      <c r="Q82" s="574"/>
      <c r="R82" s="575"/>
      <c r="S82" s="138"/>
      <c r="T82" s="22"/>
    </row>
    <row r="83" spans="1:24" ht="16.5" thickBot="1" x14ac:dyDescent="0.3">
      <c r="C83" s="535"/>
      <c r="D83" s="535"/>
      <c r="E83" s="551"/>
      <c r="F83" s="551"/>
      <c r="G83" s="280"/>
      <c r="H83" s="280"/>
      <c r="I83" s="291"/>
      <c r="J83" s="291"/>
      <c r="K83" s="291"/>
      <c r="L83" s="292"/>
      <c r="M83" s="576" t="s">
        <v>45</v>
      </c>
      <c r="N83" s="577"/>
      <c r="O83" s="577"/>
      <c r="P83" s="577"/>
      <c r="Q83" s="578">
        <f>SUM(Q78:R82)</f>
        <v>42943.925000000003</v>
      </c>
      <c r="R83" s="579"/>
      <c r="T83" s="130"/>
      <c r="U83" s="130"/>
      <c r="V83" s="130"/>
      <c r="W83" s="130"/>
    </row>
    <row r="84" spans="1:24" x14ac:dyDescent="0.25">
      <c r="C84" s="24"/>
      <c r="D84" s="24"/>
      <c r="E84" s="106"/>
      <c r="F84" s="252"/>
      <c r="G84" s="290"/>
      <c r="H84" s="290"/>
      <c r="I84" s="291"/>
      <c r="J84" s="291"/>
      <c r="K84" s="291"/>
      <c r="L84" s="292"/>
      <c r="M84" s="186"/>
      <c r="N84" s="37"/>
      <c r="O84" s="37"/>
      <c r="P84" s="20"/>
      <c r="Q84" s="218"/>
      <c r="R84" s="38"/>
    </row>
    <row r="85" spans="1:24" x14ac:dyDescent="0.25">
      <c r="C85" s="24"/>
      <c r="D85" s="24"/>
      <c r="E85" s="106"/>
      <c r="F85" s="252"/>
      <c r="G85" s="290"/>
      <c r="H85" s="290"/>
      <c r="I85" s="20"/>
      <c r="J85" s="20"/>
      <c r="K85" s="20"/>
      <c r="L85" s="20"/>
      <c r="M85" s="83"/>
      <c r="N85" s="83"/>
      <c r="O85" s="20"/>
      <c r="P85" s="20"/>
      <c r="Q85" s="219"/>
      <c r="R85" s="187"/>
    </row>
    <row r="86" spans="1:24" s="129" customFormat="1" x14ac:dyDescent="0.25">
      <c r="A86" s="1"/>
      <c r="B86" s="205"/>
      <c r="C86" s="205"/>
      <c r="D86" s="205"/>
      <c r="E86" s="205"/>
      <c r="F86" s="255"/>
      <c r="G86" s="205"/>
      <c r="H86" s="205"/>
      <c r="I86" s="205"/>
      <c r="J86" s="205"/>
      <c r="K86" s="205"/>
      <c r="L86" s="205"/>
      <c r="M86" s="220"/>
      <c r="N86" s="205"/>
      <c r="O86" s="205"/>
      <c r="P86" s="205"/>
      <c r="Q86" s="220"/>
      <c r="R86" s="205"/>
      <c r="S86" s="130"/>
      <c r="T86" s="1"/>
      <c r="U86" s="1"/>
      <c r="V86" s="1"/>
      <c r="W86" s="1"/>
      <c r="X86" s="1"/>
    </row>
    <row r="87" spans="1:24" s="129" customFormat="1" x14ac:dyDescent="0.25">
      <c r="A87" s="1"/>
      <c r="B87" s="2"/>
      <c r="C87" s="18"/>
      <c r="D87" s="2"/>
      <c r="E87" s="2"/>
      <c r="F87" s="249"/>
      <c r="G87" s="2"/>
      <c r="H87" s="2"/>
      <c r="I87" s="2"/>
      <c r="J87" s="2"/>
      <c r="K87" s="2"/>
      <c r="L87" s="2"/>
      <c r="M87" s="81"/>
      <c r="N87" s="2"/>
      <c r="O87" s="2"/>
      <c r="P87" s="2"/>
      <c r="Q87" s="81"/>
      <c r="R87" s="39"/>
      <c r="S87" s="130"/>
      <c r="T87" s="1"/>
      <c r="U87" s="1"/>
      <c r="V87" s="1"/>
      <c r="W87" s="1"/>
      <c r="X87" s="1"/>
    </row>
    <row r="88" spans="1:24" s="129" customFormat="1" x14ac:dyDescent="0.25">
      <c r="A88" s="1"/>
      <c r="B88" s="20"/>
      <c r="C88" s="18" t="s">
        <v>49</v>
      </c>
      <c r="D88" s="20"/>
      <c r="E88" s="555" t="s">
        <v>50</v>
      </c>
      <c r="F88" s="555"/>
      <c r="G88" s="555"/>
      <c r="H88" s="555"/>
      <c r="I88" s="555"/>
      <c r="J88" s="555"/>
      <c r="K88" s="555"/>
      <c r="L88" s="555"/>
      <c r="M88" s="555"/>
      <c r="N88" s="25"/>
      <c r="O88" s="535" t="s">
        <v>51</v>
      </c>
      <c r="P88" s="535"/>
      <c r="Q88" s="535"/>
      <c r="R88" s="535"/>
      <c r="S88" s="130"/>
      <c r="T88" s="1"/>
      <c r="U88" s="1"/>
      <c r="V88" s="1"/>
      <c r="W88" s="1"/>
      <c r="X88" s="1"/>
    </row>
    <row r="89" spans="1:24" s="129" customFormat="1" x14ac:dyDescent="0.25">
      <c r="A89" s="1"/>
      <c r="B89" s="25"/>
      <c r="C89" s="18" t="s">
        <v>73</v>
      </c>
      <c r="D89" s="25"/>
      <c r="E89" s="20"/>
      <c r="F89" s="256"/>
      <c r="G89" s="20"/>
      <c r="H89" s="556" t="s">
        <v>3</v>
      </c>
      <c r="I89" s="556"/>
      <c r="J89" s="556"/>
      <c r="K89" s="556"/>
      <c r="L89" s="556"/>
      <c r="M89" s="556"/>
      <c r="N89" s="20"/>
      <c r="O89" s="556" t="s">
        <v>77</v>
      </c>
      <c r="P89" s="556"/>
      <c r="Q89" s="556"/>
      <c r="R89" s="556"/>
      <c r="S89" s="130"/>
      <c r="T89" s="1"/>
      <c r="U89" s="1"/>
      <c r="V89" s="1"/>
      <c r="W89" s="1"/>
      <c r="X89" s="1"/>
    </row>
  </sheetData>
  <mergeCells count="104">
    <mergeCell ref="C1:C2"/>
    <mergeCell ref="N1:R1"/>
    <mergeCell ref="P2:R2"/>
    <mergeCell ref="D4:N5"/>
    <mergeCell ref="O4:R4"/>
    <mergeCell ref="O5:R5"/>
    <mergeCell ref="S5:V5"/>
    <mergeCell ref="D6:N6"/>
    <mergeCell ref="P6:R6"/>
    <mergeCell ref="S6:V7"/>
    <mergeCell ref="D7:D8"/>
    <mergeCell ref="G7:I7"/>
    <mergeCell ref="J7:L7"/>
    <mergeCell ref="M7:M8"/>
    <mergeCell ref="N7:N8"/>
    <mergeCell ref="O7:O8"/>
    <mergeCell ref="Q7:Q8"/>
    <mergeCell ref="R7:R8"/>
    <mergeCell ref="B8:C8"/>
    <mergeCell ref="B23:C23"/>
    <mergeCell ref="Q23:R23"/>
    <mergeCell ref="B28:C28"/>
    <mergeCell ref="Q28:R28"/>
    <mergeCell ref="C39:R39"/>
    <mergeCell ref="D41:D42"/>
    <mergeCell ref="G41:I41"/>
    <mergeCell ref="J41:L41"/>
    <mergeCell ref="M41:M42"/>
    <mergeCell ref="N41:N42"/>
    <mergeCell ref="O41:O42"/>
    <mergeCell ref="Q41:Q42"/>
    <mergeCell ref="R41:R42"/>
    <mergeCell ref="B42:C42"/>
    <mergeCell ref="B45:C45"/>
    <mergeCell ref="Q45:R45"/>
    <mergeCell ref="C51:D51"/>
    <mergeCell ref="C52:Q52"/>
    <mergeCell ref="B54:B55"/>
    <mergeCell ref="C54:C55"/>
    <mergeCell ref="D54:D55"/>
    <mergeCell ref="G54:I54"/>
    <mergeCell ref="J54:L54"/>
    <mergeCell ref="M54:M55"/>
    <mergeCell ref="N54:N55"/>
    <mergeCell ref="O54:O55"/>
    <mergeCell ref="Q54:Q55"/>
    <mergeCell ref="R54:R55"/>
    <mergeCell ref="B59:C59"/>
    <mergeCell ref="Q59:R59"/>
    <mergeCell ref="B62:C62"/>
    <mergeCell ref="Q62:R62"/>
    <mergeCell ref="B68:R68"/>
    <mergeCell ref="C71:E71"/>
    <mergeCell ref="M71:O71"/>
    <mergeCell ref="C72:D72"/>
    <mergeCell ref="E72:F72"/>
    <mergeCell ref="M72:P72"/>
    <mergeCell ref="Q72:R72"/>
    <mergeCell ref="C73:D73"/>
    <mergeCell ref="E73:F73"/>
    <mergeCell ref="M73:P73"/>
    <mergeCell ref="Q73:R73"/>
    <mergeCell ref="C74:D74"/>
    <mergeCell ref="E74:F74"/>
    <mergeCell ref="M74:P74"/>
    <mergeCell ref="Q74:R74"/>
    <mergeCell ref="C75:D75"/>
    <mergeCell ref="E75:F75"/>
    <mergeCell ref="M75:P75"/>
    <mergeCell ref="Q75:R75"/>
    <mergeCell ref="C76:D76"/>
    <mergeCell ref="E76:F76"/>
    <mergeCell ref="O76:P76"/>
    <mergeCell ref="Q76:R76"/>
    <mergeCell ref="I77:L77"/>
    <mergeCell ref="M77:P77"/>
    <mergeCell ref="C78:D78"/>
    <mergeCell ref="E78:F78"/>
    <mergeCell ref="M78:P78"/>
    <mergeCell ref="Q78:R78"/>
    <mergeCell ref="C79:D79"/>
    <mergeCell ref="E79:F79"/>
    <mergeCell ref="M79:P79"/>
    <mergeCell ref="Q79:R79"/>
    <mergeCell ref="C80:D80"/>
    <mergeCell ref="E80:F80"/>
    <mergeCell ref="M80:P80"/>
    <mergeCell ref="Q80:R80"/>
    <mergeCell ref="C81:D81"/>
    <mergeCell ref="E81:F81"/>
    <mergeCell ref="M81:P81"/>
    <mergeCell ref="Q81:R81"/>
    <mergeCell ref="C82:D82"/>
    <mergeCell ref="E82:F82"/>
    <mergeCell ref="M82:P82"/>
    <mergeCell ref="Q82:R82"/>
    <mergeCell ref="E88:M88"/>
    <mergeCell ref="O88:R88"/>
    <mergeCell ref="H89:M89"/>
    <mergeCell ref="O89:R89"/>
    <mergeCell ref="C83:D83"/>
    <mergeCell ref="E83:F83"/>
    <mergeCell ref="M83:P83"/>
    <mergeCell ref="Q83:R83"/>
  </mergeCells>
  <pageMargins left="0.78740157480314965" right="0.39370078740157483" top="0.39370078740157483" bottom="0" header="0" footer="0"/>
  <pageSetup paperSize="9" scale="91" orientation="landscape" r:id="rId1"/>
  <headerFooter alignWithMargins="0"/>
  <rowBreaks count="2" manualBreakCount="2">
    <brk id="37" min="1" max="17" man="1"/>
    <brk id="65" min="1" max="17" man="1"/>
  </rowBreaks>
  <ignoredErrors>
    <ignoredError sqref="G10:J10 L10 G31:L32 H29:K30 H24:K24 H43:K43 G47:L49 H46:K46 H56:L57 H9 G63:M64 G35:L35 G33:J33 L33 H34:L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програма</vt:lpstr>
      <vt:lpstr>01.01.2024г.</vt:lpstr>
      <vt:lpstr>01.02.2024г.</vt:lpstr>
      <vt:lpstr>'01.01.2024г.'!Print_Area</vt:lpstr>
      <vt:lpstr>'01.02.2024г.'!Print_Area</vt:lpstr>
    </vt:vector>
  </TitlesOfParts>
  <Company>Win-BG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SKAYVER</dc:creator>
  <cp:lastModifiedBy>Martin Panteleev</cp:lastModifiedBy>
  <cp:lastPrinted>2024-02-02T09:29:08Z</cp:lastPrinted>
  <dcterms:created xsi:type="dcterms:W3CDTF">2010-10-05T12:05:33Z</dcterms:created>
  <dcterms:modified xsi:type="dcterms:W3CDTF">2024-02-19T20:21:47Z</dcterms:modified>
</cp:coreProperties>
</file>