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xampp\htdocs\seel-dec\"/>
    </mc:Choice>
  </mc:AlternateContent>
  <bookViews>
    <workbookView xWindow="0" yWindow="0" windowWidth="20490" windowHeight="7815" tabRatio="1000" firstSheet="13" activeTab="18"/>
  </bookViews>
  <sheets>
    <sheet name="Table 1" sheetId="1" r:id="rId1"/>
    <sheet name="Table 2" sheetId="2" r:id="rId2"/>
    <sheet name="Table 3" sheetId="3" r:id="rId3"/>
    <sheet name="Table 4" sheetId="4" r:id="rId4"/>
    <sheet name="Table 5" sheetId="5" r:id="rId5"/>
    <sheet name="Table 6" sheetId="6" r:id="rId6"/>
    <sheet name="Table 7" sheetId="7" r:id="rId7"/>
    <sheet name="Table 8" sheetId="8" r:id="rId8"/>
    <sheet name="Table 9" sheetId="9" r:id="rId9"/>
    <sheet name="Table 11" sheetId="11" r:id="rId10"/>
    <sheet name="Table 12" sheetId="12" r:id="rId11"/>
    <sheet name="Table 13" sheetId="13" r:id="rId12"/>
    <sheet name="Table 14" sheetId="14" r:id="rId13"/>
    <sheet name="Table 15" sheetId="15" r:id="rId14"/>
    <sheet name="Table 16" sheetId="16" r:id="rId15"/>
    <sheet name="Table 18" sheetId="18" r:id="rId16"/>
    <sheet name="Table 19" sheetId="19" r:id="rId17"/>
    <sheet name="Table 20" sheetId="20" r:id="rId18"/>
    <sheet name="Table 21" sheetId="21" r:id="rId19"/>
    <sheet name="Table 22" sheetId="22" r:id="rId20"/>
    <sheet name="Table 23" sheetId="23" r:id="rId21"/>
    <sheet name="Table 24" sheetId="24" r:id="rId22"/>
    <sheet name="Table 25" sheetId="25" r:id="rId23"/>
    <sheet name="Table 26" sheetId="26" r:id="rId24"/>
    <sheet name="Table 27" sheetId="27" r:id="rId25"/>
    <sheet name="Table 28" sheetId="28" r:id="rId26"/>
    <sheet name="Table 29" sheetId="29" r:id="rId27"/>
    <sheet name="Table 30" sheetId="30" r:id="rId28"/>
    <sheet name="Table 31" sheetId="31" r:id="rId29"/>
    <sheet name="Table 32" sheetId="32" r:id="rId30"/>
    <sheet name="Table 33" sheetId="33" r:id="rId31"/>
    <sheet name="Table 34" sheetId="34" r:id="rId32"/>
    <sheet name="Table 35" sheetId="35" r:id="rId33"/>
    <sheet name="Table 36" sheetId="36" r:id="rId34"/>
    <sheet name="Table 37" sheetId="37" r:id="rId35"/>
  </sheets>
  <calcPr calcId="152511"/>
</workbook>
</file>

<file path=xl/calcChain.xml><?xml version="1.0" encoding="utf-8"?>
<calcChain xmlns="http://schemas.openxmlformats.org/spreadsheetml/2006/main">
  <c r="G4" i="19" l="1"/>
  <c r="G5" i="19"/>
  <c r="G6" i="19"/>
  <c r="G7" i="19"/>
  <c r="G8" i="19"/>
  <c r="G3" i="19"/>
  <c r="F5" i="18"/>
  <c r="F6" i="18"/>
  <c r="F7" i="18"/>
  <c r="F8" i="18"/>
  <c r="F9" i="18"/>
  <c r="F10" i="18"/>
  <c r="F4" i="18"/>
  <c r="G4" i="16"/>
  <c r="G5" i="16"/>
  <c r="G6" i="16"/>
  <c r="G7" i="16"/>
  <c r="G8" i="16"/>
  <c r="G9" i="16"/>
  <c r="G10" i="16"/>
  <c r="G11" i="16"/>
  <c r="G12" i="16"/>
  <c r="G13" i="16"/>
  <c r="G14" i="16"/>
  <c r="G15" i="16"/>
  <c r="G16" i="16"/>
  <c r="G17" i="16"/>
  <c r="G18" i="16"/>
  <c r="G19" i="16"/>
  <c r="G3" i="16"/>
  <c r="G15" i="14"/>
  <c r="G16" i="14"/>
  <c r="G17" i="14"/>
  <c r="G18" i="14"/>
  <c r="G19" i="14"/>
  <c r="G20" i="14"/>
  <c r="G21" i="14"/>
  <c r="G22" i="14"/>
  <c r="G23" i="14"/>
  <c r="G24" i="14"/>
  <c r="G14" i="14"/>
  <c r="G13" i="14"/>
  <c r="G11" i="14"/>
  <c r="G4" i="14"/>
  <c r="G5" i="14"/>
  <c r="G6" i="14"/>
  <c r="G7" i="14"/>
  <c r="G8" i="14"/>
  <c r="G9" i="14"/>
  <c r="G3" i="14"/>
  <c r="G33" i="13"/>
  <c r="G4" i="13"/>
  <c r="G5" i="13"/>
  <c r="G6" i="13"/>
  <c r="G7" i="13"/>
  <c r="G8" i="13"/>
  <c r="G9" i="13"/>
  <c r="G10" i="13"/>
  <c r="G11" i="13"/>
  <c r="G12" i="13"/>
  <c r="G13" i="13"/>
  <c r="G14" i="13"/>
  <c r="G15" i="13"/>
  <c r="G16" i="13"/>
  <c r="G17" i="13"/>
  <c r="G18" i="13"/>
  <c r="G19" i="13"/>
  <c r="G20" i="13"/>
  <c r="G21" i="13"/>
  <c r="G22" i="13"/>
  <c r="G23" i="13"/>
  <c r="G24" i="13"/>
  <c r="G25" i="13"/>
  <c r="G26" i="13"/>
  <c r="G27" i="13"/>
  <c r="G28" i="13"/>
  <c r="G29" i="13"/>
  <c r="G30" i="13"/>
  <c r="G31" i="13"/>
  <c r="G32" i="13"/>
  <c r="G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 i="13"/>
  <c r="G19" i="12"/>
  <c r="G18" i="12"/>
  <c r="G17" i="12"/>
  <c r="G16" i="12"/>
  <c r="G15" i="12"/>
  <c r="G14" i="12"/>
  <c r="G13" i="12"/>
  <c r="G12" i="12"/>
  <c r="G9" i="12"/>
  <c r="G8" i="12"/>
  <c r="G7" i="12"/>
  <c r="G6" i="12"/>
  <c r="G5" i="12"/>
  <c r="G4" i="12"/>
  <c r="G3" i="12"/>
  <c r="F32" i="11"/>
  <c r="G32" i="11" s="1"/>
  <c r="G31" i="11"/>
  <c r="F31" i="11"/>
  <c r="F30" i="11"/>
  <c r="G30" i="11" s="1"/>
  <c r="F29" i="11"/>
  <c r="G29" i="11" s="1"/>
  <c r="F28" i="11"/>
  <c r="G28" i="11" s="1"/>
  <c r="F27" i="11"/>
  <c r="G27" i="11" s="1"/>
  <c r="F26" i="11"/>
  <c r="G26" i="11" s="1"/>
  <c r="G25" i="11"/>
  <c r="F25" i="11"/>
  <c r="F24" i="11"/>
  <c r="G24" i="11" s="1"/>
  <c r="G23" i="11"/>
  <c r="F23" i="11"/>
  <c r="F22" i="11"/>
  <c r="G22" i="11" s="1"/>
  <c r="F21" i="11"/>
  <c r="G21" i="11" s="1"/>
  <c r="F20" i="11"/>
  <c r="G20" i="11" s="1"/>
  <c r="G19" i="11"/>
  <c r="F19" i="11"/>
  <c r="F18" i="11"/>
  <c r="G18" i="11" s="1"/>
  <c r="G17" i="11"/>
  <c r="F17" i="11"/>
  <c r="F16" i="11"/>
  <c r="G16" i="11" s="1"/>
  <c r="F15" i="11"/>
  <c r="G15" i="11" s="1"/>
  <c r="F14" i="11"/>
  <c r="G14" i="11" s="1"/>
  <c r="G13" i="11"/>
  <c r="F13" i="11"/>
  <c r="F12" i="11"/>
  <c r="G12" i="11" s="1"/>
  <c r="G11" i="11"/>
  <c r="F11" i="11"/>
  <c r="F10" i="11"/>
  <c r="G10" i="11" s="1"/>
  <c r="F9" i="11"/>
  <c r="G9" i="11" s="1"/>
  <c r="F8" i="11"/>
  <c r="G8" i="11" s="1"/>
  <c r="G7" i="11"/>
  <c r="F7" i="11"/>
  <c r="F6" i="11"/>
  <c r="G6" i="11" s="1"/>
  <c r="G5" i="11"/>
  <c r="F5" i="11"/>
  <c r="G4" i="11"/>
  <c r="F4" i="11"/>
  <c r="F3" i="11"/>
  <c r="G3" i="11" s="1"/>
  <c r="D9" i="9"/>
  <c r="D8" i="9"/>
  <c r="D7" i="9"/>
  <c r="D6" i="9"/>
  <c r="D5" i="9"/>
  <c r="D4" i="9"/>
  <c r="D3" i="9"/>
  <c r="F21" i="8"/>
  <c r="F18" i="8"/>
  <c r="F17" i="8"/>
  <c r="F14" i="8"/>
  <c r="F13" i="8"/>
  <c r="F12" i="8"/>
  <c r="F11" i="8"/>
  <c r="F10" i="8"/>
  <c r="F9" i="8"/>
  <c r="F8" i="8"/>
  <c r="F7" i="8"/>
  <c r="F6" i="8"/>
  <c r="F5" i="8"/>
  <c r="F4" i="8"/>
  <c r="F3" i="8"/>
  <c r="F25" i="7"/>
  <c r="F24" i="7"/>
  <c r="F23" i="7"/>
  <c r="F22" i="7"/>
  <c r="F21" i="7"/>
  <c r="F20" i="7"/>
  <c r="F19" i="7"/>
  <c r="F18" i="7"/>
  <c r="F17" i="7"/>
  <c r="F16" i="7"/>
  <c r="F15" i="7"/>
  <c r="F14" i="7"/>
  <c r="F13" i="7"/>
  <c r="F12" i="7"/>
  <c r="F9" i="7"/>
  <c r="F8" i="7"/>
  <c r="F7" i="7"/>
  <c r="F6" i="7"/>
  <c r="F5" i="7"/>
  <c r="F4" i="7"/>
  <c r="F3" i="7"/>
  <c r="G32" i="6"/>
  <c r="F32" i="6"/>
  <c r="F31" i="6"/>
  <c r="G31" i="6" s="1"/>
  <c r="F30" i="6"/>
  <c r="G30" i="6" s="1"/>
  <c r="F29" i="6"/>
  <c r="G29" i="6" s="1"/>
  <c r="G28" i="6"/>
  <c r="F28" i="6"/>
  <c r="F27" i="6"/>
  <c r="G27" i="6" s="1"/>
  <c r="G26" i="6"/>
  <c r="F26" i="6"/>
  <c r="F25" i="6"/>
  <c r="G25" i="6" s="1"/>
  <c r="F24" i="6"/>
  <c r="G24" i="6" s="1"/>
  <c r="F23" i="6"/>
  <c r="G23" i="6" s="1"/>
  <c r="G22" i="6"/>
  <c r="F22" i="6"/>
  <c r="F21" i="6"/>
  <c r="G21" i="6" s="1"/>
  <c r="G20" i="6"/>
  <c r="F20" i="6"/>
  <c r="F19" i="6"/>
  <c r="G19" i="6" s="1"/>
  <c r="F18" i="6"/>
  <c r="G18" i="6" s="1"/>
  <c r="F17" i="6"/>
  <c r="G17" i="6" s="1"/>
  <c r="G16" i="6"/>
  <c r="F16" i="6"/>
  <c r="F15" i="6"/>
  <c r="G15" i="6" s="1"/>
  <c r="G14" i="6"/>
  <c r="F14" i="6"/>
  <c r="F13" i="6"/>
  <c r="G13" i="6" s="1"/>
  <c r="F12" i="6"/>
  <c r="G12" i="6" s="1"/>
  <c r="F11" i="6"/>
  <c r="G11" i="6" s="1"/>
  <c r="G10" i="6"/>
  <c r="F10" i="6"/>
  <c r="F9" i="6"/>
  <c r="G9" i="6" s="1"/>
  <c r="G8" i="6"/>
  <c r="F8" i="6"/>
  <c r="F7" i="6"/>
  <c r="G7" i="6" s="1"/>
  <c r="F6" i="6"/>
  <c r="G6" i="6" s="1"/>
  <c r="F5" i="6"/>
  <c r="G5" i="6" s="1"/>
  <c r="G4" i="6"/>
  <c r="F4" i="6"/>
  <c r="F3" i="6"/>
  <c r="G3" i="6" s="1"/>
  <c r="I14" i="5"/>
  <c r="I13" i="5"/>
  <c r="I12" i="5"/>
  <c r="I11" i="5"/>
  <c r="I10" i="5"/>
  <c r="I9" i="5"/>
  <c r="I8" i="5"/>
  <c r="I7" i="5"/>
  <c r="I6" i="5"/>
  <c r="I5" i="5"/>
  <c r="I4" i="5"/>
  <c r="I3" i="5"/>
  <c r="G9" i="4"/>
  <c r="G6" i="4"/>
  <c r="G5" i="4"/>
  <c r="F24" i="3"/>
  <c r="F23" i="3"/>
  <c r="F22" i="3"/>
  <c r="F21" i="3"/>
  <c r="F20" i="3"/>
  <c r="F19" i="3"/>
  <c r="F18" i="3"/>
  <c r="F17" i="3"/>
  <c r="F16" i="3"/>
  <c r="F15" i="3"/>
  <c r="F14" i="3"/>
  <c r="F13" i="3"/>
  <c r="F12" i="3"/>
  <c r="F11" i="3"/>
  <c r="F10" i="3"/>
  <c r="F9" i="3"/>
  <c r="F8" i="3"/>
  <c r="F7" i="3"/>
  <c r="F6" i="3"/>
  <c r="F5" i="3"/>
  <c r="F4" i="3"/>
  <c r="F3" i="3"/>
  <c r="G22" i="2"/>
  <c r="G21" i="2"/>
  <c r="G20" i="2"/>
  <c r="G19" i="2"/>
  <c r="G18" i="2"/>
  <c r="G17" i="2"/>
  <c r="G16" i="2"/>
  <c r="G15" i="2"/>
  <c r="G14" i="2"/>
  <c r="G13" i="2"/>
  <c r="G12" i="2"/>
  <c r="G9" i="2"/>
  <c r="G8" i="2"/>
  <c r="G7" i="2"/>
  <c r="G6" i="2"/>
  <c r="G5" i="2"/>
  <c r="G4" i="2"/>
  <c r="G3" i="2"/>
  <c r="G33" i="1"/>
  <c r="E33" i="1"/>
  <c r="G32" i="1"/>
  <c r="E31" i="1"/>
  <c r="G31" i="1" s="1"/>
  <c r="E30" i="1"/>
  <c r="G30" i="1" s="1"/>
  <c r="E29" i="1"/>
  <c r="G29" i="1" s="1"/>
  <c r="E28" i="1"/>
  <c r="G28" i="1" s="1"/>
  <c r="E27" i="1"/>
  <c r="G27" i="1" s="1"/>
  <c r="E26" i="1"/>
  <c r="G26" i="1" s="1"/>
  <c r="E25" i="1"/>
  <c r="G25" i="1" s="1"/>
  <c r="E24" i="1"/>
  <c r="G24" i="1" s="1"/>
  <c r="E23" i="1"/>
  <c r="G23" i="1" s="1"/>
  <c r="E22" i="1"/>
  <c r="G22" i="1" s="1"/>
  <c r="E21" i="1"/>
  <c r="G21" i="1" s="1"/>
  <c r="E20" i="1"/>
  <c r="G20" i="1" s="1"/>
  <c r="E19" i="1"/>
  <c r="G19" i="1" s="1"/>
  <c r="E18" i="1"/>
  <c r="G18" i="1" s="1"/>
  <c r="G17" i="1"/>
  <c r="E17" i="1"/>
  <c r="E16" i="1"/>
  <c r="G16" i="1" s="1"/>
  <c r="E15" i="1"/>
  <c r="G15" i="1" s="1"/>
  <c r="E14" i="1"/>
  <c r="G14" i="1" s="1"/>
  <c r="G13" i="1"/>
  <c r="E13" i="1"/>
  <c r="E12" i="1"/>
  <c r="G12" i="1" s="1"/>
  <c r="E11" i="1"/>
  <c r="G11" i="1" s="1"/>
  <c r="E10" i="1"/>
  <c r="G10" i="1" s="1"/>
  <c r="E9" i="1"/>
  <c r="G9" i="1" s="1"/>
  <c r="E8" i="1"/>
  <c r="G8" i="1" s="1"/>
  <c r="G7" i="1"/>
  <c r="E7" i="1"/>
  <c r="E6" i="1"/>
  <c r="G6" i="1" s="1"/>
  <c r="E5" i="1"/>
  <c r="G5" i="1" s="1"/>
  <c r="E4" i="1"/>
  <c r="G4" i="1" s="1"/>
</calcChain>
</file>

<file path=xl/sharedStrings.xml><?xml version="1.0" encoding="utf-8"?>
<sst xmlns="http://schemas.openxmlformats.org/spreadsheetml/2006/main" count="1609" uniqueCount="1028">
  <si>
    <t xml:space="preserve">LISTA DE PRECIOS CORTINAS                       </t>
  </si>
  <si>
    <r>
      <rPr>
        <b/>
        <sz val="20.5"/>
        <color rgb="FF1F497C"/>
        <rFont val="Arial"/>
        <charset val="134"/>
      </rPr>
      <t>CORTINA ENROLLABLE EN SCREEN</t>
    </r>
  </si>
  <si>
    <r>
      <rPr>
        <b/>
        <sz val="9"/>
        <color rgb="FFFFFFFF"/>
        <rFont val="Arial"/>
        <charset val="134"/>
      </rPr>
      <t>REFERENCIA</t>
    </r>
  </si>
  <si>
    <r>
      <rPr>
        <b/>
        <sz val="9"/>
        <color rgb="FFFFFFFF"/>
        <rFont val="Arial"/>
        <charset val="134"/>
      </rPr>
      <t xml:space="preserve">ANCHOS DE TELA
</t>
    </r>
    <r>
      <rPr>
        <b/>
        <sz val="9"/>
        <color rgb="FFFFFFFF"/>
        <rFont val="Arial"/>
        <charset val="134"/>
      </rPr>
      <t>(Metros)</t>
    </r>
  </si>
  <si>
    <r>
      <rPr>
        <b/>
        <sz val="9"/>
        <color rgb="FFFFFFFF"/>
        <rFont val="Arial"/>
        <charset val="134"/>
      </rPr>
      <t>FACTOR DE APERTURA</t>
    </r>
  </si>
  <si>
    <r>
      <rPr>
        <b/>
        <sz val="9"/>
        <color rgb="FFFFFFFF"/>
        <rFont val="Arial"/>
        <charset val="134"/>
      </rPr>
      <t>ELITE (Sin Cenefa)</t>
    </r>
  </si>
  <si>
    <r>
      <rPr>
        <b/>
        <sz val="9"/>
        <color rgb="FFFFFFFF"/>
        <rFont val="Arial"/>
        <charset val="134"/>
      </rPr>
      <t>PREMIUM</t>
    </r>
  </si>
  <si>
    <r>
      <rPr>
        <b/>
        <sz val="9"/>
        <rFont val="Arial"/>
        <charset val="134"/>
      </rPr>
      <t>SOLAR SCR 3001 *</t>
    </r>
  </si>
  <si>
    <r>
      <rPr>
        <sz val="8"/>
        <rFont val="Arial MT"/>
        <charset val="134"/>
      </rPr>
      <t>1,60 - 2,00 - 2,50</t>
    </r>
  </si>
  <si>
    <r>
      <rPr>
        <b/>
        <sz val="9"/>
        <rFont val="Arial"/>
        <charset val="134"/>
      </rPr>
      <t>SOLAR SCR 3003 *</t>
    </r>
  </si>
  <si>
    <r>
      <rPr>
        <sz val="8"/>
        <rFont val="Arial MT"/>
        <charset val="134"/>
      </rPr>
      <t>1,60 - 2,00 - 2,50 - 3,00</t>
    </r>
  </si>
  <si>
    <r>
      <rPr>
        <b/>
        <sz val="9"/>
        <rFont val="Arial"/>
        <charset val="134"/>
      </rPr>
      <t>SOLAR SCR 3005 *</t>
    </r>
  </si>
  <si>
    <r>
      <rPr>
        <b/>
        <sz val="9"/>
        <rFont val="Arial"/>
        <charset val="134"/>
      </rPr>
      <t>SCREEN 303 *</t>
    </r>
  </si>
  <si>
    <r>
      <rPr>
        <sz val="8"/>
        <rFont val="Arial MT"/>
        <charset val="134"/>
      </rPr>
      <t>1,83 - 2,50</t>
    </r>
  </si>
  <si>
    <r>
      <rPr>
        <b/>
        <sz val="9"/>
        <rFont val="Arial"/>
        <charset val="134"/>
      </rPr>
      <t>SCREEN 305 *</t>
    </r>
  </si>
  <si>
    <r>
      <rPr>
        <b/>
        <sz val="9"/>
        <rFont val="Arial"/>
        <charset val="134"/>
      </rPr>
      <t>SCREEN 310</t>
    </r>
  </si>
  <si>
    <r>
      <rPr>
        <b/>
        <sz val="9"/>
        <rFont val="Arial"/>
        <charset val="134"/>
      </rPr>
      <t>SCREEN 401 *</t>
    </r>
  </si>
  <si>
    <r>
      <rPr>
        <b/>
        <sz val="9"/>
        <rFont val="Arial"/>
        <charset val="134"/>
      </rPr>
      <t>SCREEN 410-L</t>
    </r>
  </si>
  <si>
    <r>
      <rPr>
        <sz val="8"/>
        <rFont val="Arial MT"/>
        <charset val="134"/>
      </rPr>
      <t>1,83 - 2,50 - 3,00</t>
    </r>
  </si>
  <si>
    <r>
      <rPr>
        <b/>
        <sz val="9"/>
        <rFont val="Arial"/>
        <charset val="134"/>
      </rPr>
      <t>SCREEN 411</t>
    </r>
  </si>
  <si>
    <r>
      <rPr>
        <sz val="8"/>
        <rFont val="Arial MT"/>
        <charset val="134"/>
      </rPr>
      <t>1,80 - 2,50</t>
    </r>
  </si>
  <si>
    <r>
      <rPr>
        <b/>
        <sz val="9"/>
        <rFont val="Arial"/>
        <charset val="134"/>
      </rPr>
      <t>SCREEN 412</t>
    </r>
  </si>
  <si>
    <r>
      <rPr>
        <b/>
        <sz val="9"/>
        <rFont val="Arial"/>
        <charset val="134"/>
      </rPr>
      <t>SCREEN 416-L</t>
    </r>
  </si>
  <si>
    <r>
      <rPr>
        <b/>
        <sz val="9"/>
        <rFont val="Arial"/>
        <charset val="134"/>
      </rPr>
      <t>SCREEN 420</t>
    </r>
  </si>
  <si>
    <r>
      <rPr>
        <b/>
        <sz val="9"/>
        <rFont val="Arial"/>
        <charset val="134"/>
      </rPr>
      <t>SCREEN 425</t>
    </r>
  </si>
  <si>
    <r>
      <rPr>
        <b/>
        <sz val="9"/>
        <rFont val="Arial"/>
        <charset val="134"/>
      </rPr>
      <t>SCREEN 508 NEW CRYSTAL</t>
    </r>
  </si>
  <si>
    <r>
      <rPr>
        <b/>
        <sz val="9"/>
        <rFont val="Arial"/>
        <charset val="134"/>
      </rPr>
      <t>SCREEN 511 ESPIGA</t>
    </r>
  </si>
  <si>
    <r>
      <rPr>
        <b/>
        <sz val="9"/>
        <rFont val="Arial"/>
        <charset val="134"/>
      </rPr>
      <t>SCREEN 523</t>
    </r>
  </si>
  <si>
    <r>
      <rPr>
        <sz val="8"/>
        <rFont val="Arial MT"/>
        <charset val="134"/>
      </rPr>
      <t>2,00 - 2,50</t>
    </r>
  </si>
  <si>
    <r>
      <rPr>
        <b/>
        <sz val="9"/>
        <rFont val="Arial"/>
        <charset val="134"/>
      </rPr>
      <t>SCREEN 550 CRISTAL</t>
    </r>
  </si>
  <si>
    <r>
      <rPr>
        <b/>
        <sz val="9"/>
        <rFont val="Arial"/>
        <charset val="134"/>
      </rPr>
      <t>SCREEN 573 RUSTICO</t>
    </r>
  </si>
  <si>
    <r>
      <rPr>
        <sz val="8"/>
        <rFont val="Arial MT"/>
        <charset val="134"/>
      </rPr>
      <t>2,00 - 2,50 - 3,00</t>
    </r>
  </si>
  <si>
    <r>
      <rPr>
        <b/>
        <sz val="9"/>
        <rFont val="Arial"/>
        <charset val="134"/>
      </rPr>
      <t>SCREEN ESTUCO</t>
    </r>
  </si>
  <si>
    <r>
      <rPr>
        <b/>
        <sz val="9"/>
        <rFont val="Arial"/>
        <charset val="134"/>
      </rPr>
      <t>SCREEN GRANITO</t>
    </r>
  </si>
  <si>
    <r>
      <rPr>
        <b/>
        <sz val="9"/>
        <rFont val="Arial"/>
        <charset val="134"/>
      </rPr>
      <t>SCREEN JACQUARD CORCEGA</t>
    </r>
  </si>
  <si>
    <r>
      <rPr>
        <sz val="8"/>
        <rFont val="Arial MT"/>
        <charset val="134"/>
      </rPr>
      <t>2,00 - 2,60</t>
    </r>
  </si>
  <si>
    <r>
      <rPr>
        <b/>
        <sz val="9"/>
        <rFont val="Arial"/>
        <charset val="134"/>
      </rPr>
      <t>SCREEN JACQUARD INCANTO</t>
    </r>
  </si>
  <si>
    <r>
      <rPr>
        <b/>
        <sz val="9"/>
        <rFont val="Arial"/>
        <charset val="134"/>
      </rPr>
      <t>SCREEN PALMA</t>
    </r>
  </si>
  <si>
    <r>
      <rPr>
        <b/>
        <sz val="9"/>
        <rFont val="Arial"/>
        <charset val="134"/>
      </rPr>
      <t>SCREEN PLATINUM</t>
    </r>
  </si>
  <si>
    <r>
      <rPr>
        <b/>
        <sz val="9"/>
        <rFont val="Arial"/>
        <charset val="134"/>
      </rPr>
      <t>SCREEN RATAN</t>
    </r>
  </si>
  <si>
    <r>
      <rPr>
        <b/>
        <sz val="9"/>
        <rFont val="Arial"/>
        <charset val="134"/>
      </rPr>
      <t>SCREEN REFLECTIVE *</t>
    </r>
  </si>
  <si>
    <r>
      <rPr>
        <sz val="8"/>
        <rFont val="Arial MT"/>
        <charset val="134"/>
      </rPr>
      <t>1,83 - 2,00 - 2,50</t>
    </r>
  </si>
  <si>
    <r>
      <rPr>
        <b/>
        <sz val="9"/>
        <rFont val="Arial"/>
        <charset val="134"/>
      </rPr>
      <t>SCREEN SPIRAL</t>
    </r>
  </si>
  <si>
    <r>
      <rPr>
        <b/>
        <sz val="9"/>
        <rFont val="Arial"/>
        <charset val="134"/>
      </rPr>
      <t>SCREEN WINTER</t>
    </r>
  </si>
  <si>
    <r>
      <rPr>
        <b/>
        <sz val="9"/>
        <rFont val="Arial"/>
        <charset val="134"/>
      </rPr>
      <t>SCREEN 4000</t>
    </r>
  </si>
  <si>
    <r>
      <rPr>
        <b/>
        <sz val="9"/>
        <rFont val="Arial"/>
        <charset val="134"/>
      </rPr>
      <t>SCREEN ESTUCO CRYSTAL</t>
    </r>
  </si>
  <si>
    <t>INSERT INTO `productos`(`referencia`, `descripcion`, `anchos_tela_metro`, `unidad_medida`, `factor_apertura`, `costo_elite`, `costo_premium`, `id_tipo_p`, `proveedor_id`, `porce_precio`) VALUES ('SOLAR SCR 3001 *','SOLAR SCR 3001 *','1,60 - 2,00 - 2,50','1','1','55000','74000','1','1','30')</t>
  </si>
  <si>
    <t>INSERT INTO `productos`(`referencia`, `descripcion`, `anchos_tela_metro`, `unidad_medida`, `factor_apertura`, `costo_elite`, `costo_premium`, `id_tipo_p`, `proveedor_id`, `porce_precio`) VALUES ('SOLAR SCR 3003 *','SOLAR SCR 3003 *','1,60 - 2,00 - 2,50 - 3,00','1','3','50500','68000','1','1','30')</t>
  </si>
  <si>
    <t>INSERT INTO `productos`(`referencia`, `descripcion`, `anchos_tela_metro`, `unidad_medida`, `factor_apertura`, `costo_elite`, `costo_premium`, `id_tipo_p`, `proveedor_id`, `porce_precio`) VALUES ('SOLAR SCR 3005 *','SOLAR SCR 3005 *','1,60 - 2,00 - 2,50 - 3,00','1','5','46000','63000','1','1','30')</t>
  </si>
  <si>
    <t>INSERT INTO `productos`(`referencia`, `descripcion`, `anchos_tela_metro`, `unidad_medida`, `factor_apertura`, `costo_elite`, `costo_premium`, `id_tipo_p`, `proveedor_id`, `porce_precio`) VALUES ('SCREEN 303 *','SCREEN 303 *','1,83 - 2,50','1','3','69000','88000','1','1','30')</t>
  </si>
  <si>
    <t>INSERT INTO `productos`(`referencia`, `descripcion`, `anchos_tela_metro`, `unidad_medida`, `factor_apertura`, `costo_elite`, `costo_premium`, `id_tipo_p`, `proveedor_id`, `porce_precio`) VALUES ('SCREEN 305 *','SCREEN 305 *','1,83 - 2,50','1','5','69500','88000','1','1','30')</t>
  </si>
  <si>
    <t>INSERT INTO `productos`(`referencia`, `descripcion`, `anchos_tela_metro`, `unidad_medida`, `factor_apertura`, `costo_elite`, `costo_premium`, `id_tipo_p`, `proveedor_id`, `porce_precio`) VALUES ('SCREEN 310','SCREEN 310','1,83','1','10','45900','63000','1','1','30')</t>
  </si>
  <si>
    <t>INSERT INTO `productos`(`referencia`, `descripcion`, `anchos_tela_metro`, `unidad_medida`, `factor_apertura`, `costo_elite`, `costo_premium`, `id_tipo_p`, `proveedor_id`, `porce_precio`) VALUES ('SCREEN 401 *','SCREEN 401 *','1,83 - 2,50','1','1','69000','88000','1','1','30')</t>
  </si>
  <si>
    <t>INSERT INTO `productos`(`referencia`, `descripcion`, `anchos_tela_metro`, `unidad_medida`, `factor_apertura`, `costo_elite`, `costo_premium`, `id_tipo_p`, `proveedor_id`, `porce_precio`) VALUES ('SCREEN 410-L','SCREEN 410-L','1,83 - 2,50 - 3,00','1','10','49500','68000','1','1','30')</t>
  </si>
  <si>
    <t>INSERT INTO `productos`(`referencia`, `descripcion`, `anchos_tela_metro`, `unidad_medida`, `factor_apertura`, `costo_elite`, `costo_premium`, `id_tipo_p`, `proveedor_id`, `porce_precio`) VALUES ('SCREEN 411','SCREEN 411','1,80 - 2,50','1','11','65000','84000','1','1','30')</t>
  </si>
  <si>
    <t>INSERT INTO `productos`(`referencia`, `descripcion`, `anchos_tela_metro`, `unidad_medida`, `factor_apertura`, `costo_elite`, `costo_premium`, `id_tipo_p`, `proveedor_id`, `porce_precio`) VALUES ('SCREEN 412','SCREEN 412','1,83 - 2,50 - 3,00','1','12','65000','84000','1','1','30')</t>
  </si>
  <si>
    <t>INSERT INTO `productos`(`referencia`, `descripcion`, `anchos_tela_metro`, `unidad_medida`, `factor_apertura`, `costo_elite`, `costo_premium`, `id_tipo_p`, `proveedor_id`, `porce_precio`) VALUES ('SCREEN 416-L','SCREEN 416-L','1,83 - 2,50','1','16','51500','70000','1','1','30')</t>
  </si>
  <si>
    <t>INSERT INTO `productos`(`referencia`, `descripcion`, `anchos_tela_metro`, `unidad_medida`, `factor_apertura`, `costo_elite`, `costo_premium`, `id_tipo_p`, `proveedor_id`, `porce_precio`) VALUES ('SCREEN 420','SCREEN 420','1,83 - 2,50','1','10','59500','79000','1','1','30')</t>
  </si>
  <si>
    <t>INSERT INTO `productos`(`referencia`, `descripcion`, `anchos_tela_metro`, `unidad_medida`, `factor_apertura`, `costo_elite`, `costo_premium`, `id_tipo_p`, `proveedor_id`, `porce_precio`) VALUES ('SCREEN 425','SCREEN 425','1,83 - 2,50','1','5','55000','74000','1','1','30')</t>
  </si>
  <si>
    <t>INSERT INTO `productos`(`referencia`, `descripcion`, `anchos_tela_metro`, `unidad_medida`, `factor_apertura`, `costo_elite`, `costo_premium`, `id_tipo_p`, `proveedor_id`, `porce_precio`) VALUES ('SCREEN 508 NEW CRYSTAL','SCREEN 508 NEW CRYSTAL','1,80 - 2,50','1','8','79000','99000','1','1','30')</t>
  </si>
  <si>
    <t>INSERT INTO `productos`(`referencia`, `descripcion`, `anchos_tela_metro`, `unidad_medida`, `factor_apertura`, `costo_elite`, `costo_premium`, `id_tipo_p`, `proveedor_id`, `porce_precio`) VALUES ('SCREEN 511 ESPIGA','SCREEN 511 ESPIGA','1,80 - 2,50','1','11','84000','104000','1','1','30')</t>
  </si>
  <si>
    <t>INSERT INTO `productos`(`referencia`, `descripcion`, `anchos_tela_metro`, `unidad_medida`, `factor_apertura`, `costo_elite`, `costo_premium`, `id_tipo_p`, `proveedor_id`, `porce_precio`) VALUES ('SCREEN 523','SCREEN 523','2,00 - 2,50','1','3','65000','84000','1','1','30')</t>
  </si>
  <si>
    <t>INSERT INTO `productos`(`referencia`, `descripcion`, `anchos_tela_metro`, `unidad_medida`, `factor_apertura`, `costo_elite`, `costo_premium`, `id_tipo_p`, `proveedor_id`, `porce_precio`) VALUES ('SCREEN 550 CRISTAL','SCREEN 550 CRISTAL','1,83 - 2,50 - 3,00','1','5','69600','89000','1','1','30')</t>
  </si>
  <si>
    <t>INSERT INTO `productos`(`referencia`, `descripcion`, `anchos_tela_metro`, `unidad_medida`, `factor_apertura`, `costo_elite`, `costo_premium`, `id_tipo_p`, `proveedor_id`, `porce_precio`) VALUES ('SCREEN 573 RUSTICO','SCREEN 573 RUSTICO','2,00 - 2,50 - 3,00','1','3','82550','103700','1','1','30')</t>
  </si>
  <si>
    <t>INSERT INTO `productos`(`referencia`, `descripcion`, `anchos_tela_metro`, `unidad_medida`, `factor_apertura`, `costo_elite`, `costo_premium`, `id_tipo_p`, `proveedor_id`, `porce_precio`) VALUES ('SCREEN ESTUCO','SCREEN ESTUCO','2,00 - 2,50','1','5','59000','78000','1','1','30')</t>
  </si>
  <si>
    <t>INSERT INTO `productos`(`referencia`, `descripcion`, `anchos_tela_metro`, `unidad_medida`, `factor_apertura`, `costo_elite`, `costo_premium`, `id_tipo_p`, `proveedor_id`, `porce_precio`) VALUES ('SCREEN GRANITO','SCREEN GRANITO','1,83 - 2,50','1','3','65000','84000','1','1','30')</t>
  </si>
  <si>
    <t>INSERT INTO `productos`(`referencia`, `descripcion`, `anchos_tela_metro`, `unidad_medida`, `factor_apertura`, `costo_elite`, `costo_premium`, `id_tipo_p`, `proveedor_id`, `porce_precio`) VALUES ('SCREEN JACQUARD CORCEGA','SCREEN JACQUARD CORCEGA','2,00 - 2,60','1','7','72000','92000','1','1','30')</t>
  </si>
  <si>
    <t>INSERT INTO `productos`(`referencia`, `descripcion`, `anchos_tela_metro`, `unidad_medida`, `factor_apertura`, `costo_elite`, `costo_premium`, `id_tipo_p`, `proveedor_id`, `porce_precio`) VALUES ('SCREEN JACQUARD INCANTO','SCREEN JACQUARD INCANTO','2,00 - 2,60','1','3','72000','92000','1','1','30')</t>
  </si>
  <si>
    <t>INSERT INTO `productos`(`referencia`, `descripcion`, `anchos_tela_metro`, `unidad_medida`, `factor_apertura`, `costo_elite`, `costo_premium`, `id_tipo_p`, `proveedor_id`, `porce_precio`) VALUES ('SCREEN PALMA','SCREEN PALMA','2,43','1','7','84000','104000','1','1','30')</t>
  </si>
  <si>
    <t>INSERT INTO `productos`(`referencia`, `descripcion`, `anchos_tela_metro`, `unidad_medida`, `factor_apertura`, `costo_elite`, `costo_premium`, `id_tipo_p`, `proveedor_id`, `porce_precio`) VALUES ('SCREEN PLATINUM','SCREEN PLATINUM','2,00 - 2,50','1','3','84000','104000','1','1','30')</t>
  </si>
  <si>
    <t>INSERT INTO `productos`(`referencia`, `descripcion`, `anchos_tela_metro`, `unidad_medida`, `factor_apertura`, `costo_elite`, `costo_premium`, `id_tipo_p`, `proveedor_id`, `porce_precio`) VALUES ('SCREEN RATAN','SCREEN RATAN','1,83 - 2,50','1','5','67900','86000','1','1','30')</t>
  </si>
  <si>
    <t>INSERT INTO `productos`(`referencia`, `descripcion`, `anchos_tela_metro`, `unidad_medida`, `factor_apertura`, `costo_elite`, `costo_premium`, `id_tipo_p`, `proveedor_id`, `porce_precio`) VALUES ('SCREEN REFLECTIVE *','SCREEN REFLECTIVE *','1,83 - 2,00 - 2,50','1','3','84000','104000','1','1','30')</t>
  </si>
  <si>
    <t>INSERT INTO `productos`(`referencia`, `descripcion`, `anchos_tela_metro`, `unidad_medida`, `factor_apertura`, `costo_elite`, `costo_premium`, `id_tipo_p`, `proveedor_id`, `porce_precio`) VALUES ('SCREEN SPIRAL','SCREEN SPIRAL','2,43','1','7','84000','104000','1','1','30')</t>
  </si>
  <si>
    <t>INSERT INTO `productos`(`referencia`, `descripcion`, `anchos_tela_metro`, `unidad_medida`, `factor_apertura`, `costo_elite`, `costo_premium`, `id_tipo_p`, `proveedor_id`, `porce_precio`) VALUES ('SCREEN WINTER','SCREEN WINTER','2,43','1','7','84000','104000','1','1','30')</t>
  </si>
  <si>
    <t>INSERT INTO `productos`(`referencia`, `descripcion`, `anchos_tela_metro`, `unidad_medida`, `factor_apertura`, `costo_elite`, `costo_premium`, `id_tipo_p`, `proveedor_id`, `porce_precio`) VALUES ('SCREEN 4000','SCREEN 4000','1,83 - 2,50','1','0','72000','92000','1','1','30')</t>
  </si>
  <si>
    <t>INSERT INTO `productos`(`referencia`, `descripcion`, `anchos_tela_metro`, `unidad_medida`, `factor_apertura`, `costo_elite`, `costo_premium`, `id_tipo_p`, `proveedor_id`, `porce_precio`) VALUES ('SCREEN ESTUCO CRYSTAL','SCREEN ESTUCO CRYSTAL','1,83 - 2,50','1','5','64000','83000','1','1','30')</t>
  </si>
  <si>
    <r>
      <rPr>
        <b/>
        <sz val="20.5"/>
        <color rgb="FF1F497C"/>
        <rFont val="Arial"/>
        <charset val="134"/>
      </rPr>
      <t>CORTINA ENROLLABLE COLECCIÓN EUROPEA</t>
    </r>
  </si>
  <si>
    <r>
      <rPr>
        <b/>
        <sz val="9"/>
        <color rgb="FFFFFFFF"/>
        <rFont val="Arial"/>
        <charset val="134"/>
      </rPr>
      <t xml:space="preserve">PREMIUM
</t>
    </r>
    <r>
      <rPr>
        <b/>
        <sz val="9"/>
        <color rgb="FFFFFFFF"/>
        <rFont val="Arial"/>
        <charset val="134"/>
      </rPr>
      <t>Accesorios Tradicional</t>
    </r>
  </si>
  <si>
    <r>
      <rPr>
        <b/>
        <sz val="9"/>
        <rFont val="Arial"/>
        <charset val="134"/>
      </rPr>
      <t>SOLAR ATENAS</t>
    </r>
  </si>
  <si>
    <r>
      <rPr>
        <sz val="8"/>
        <rFont val="Arial MT"/>
        <charset val="134"/>
      </rPr>
      <t>2,00 - 2,40</t>
    </r>
  </si>
  <si>
    <r>
      <rPr>
        <b/>
        <sz val="9"/>
        <rFont val="Arial"/>
        <charset val="134"/>
      </rPr>
      <t>Trasluz</t>
    </r>
  </si>
  <si>
    <r>
      <rPr>
        <b/>
        <sz val="9"/>
        <rFont val="Arial"/>
        <charset val="134"/>
      </rPr>
      <t>SOLAR LISBOA</t>
    </r>
  </si>
  <si>
    <r>
      <rPr>
        <b/>
        <sz val="9"/>
        <rFont val="Arial"/>
        <charset val="134"/>
      </rPr>
      <t>SOLAR LISBOA PRINTED</t>
    </r>
  </si>
  <si>
    <r>
      <rPr>
        <b/>
        <sz val="9"/>
        <rFont val="Arial"/>
        <charset val="134"/>
      </rPr>
      <t>SOLAR MONACO</t>
    </r>
  </si>
  <si>
    <r>
      <rPr>
        <b/>
        <sz val="9"/>
        <rFont val="Arial"/>
        <charset val="134"/>
      </rPr>
      <t>SOLAR MUCUR</t>
    </r>
  </si>
  <si>
    <r>
      <rPr>
        <b/>
        <sz val="9"/>
        <rFont val="Arial"/>
        <charset val="134"/>
      </rPr>
      <t>SOLAR TOKYO</t>
    </r>
  </si>
  <si>
    <r>
      <rPr>
        <b/>
        <sz val="9"/>
        <rFont val="Arial"/>
        <charset val="134"/>
      </rPr>
      <t>SOLAR TOLEDO</t>
    </r>
  </si>
  <si>
    <r>
      <rPr>
        <b/>
        <sz val="20.5"/>
        <color rgb="FF1F497C"/>
        <rFont val="Arial"/>
        <charset val="134"/>
      </rPr>
      <t>CORTINA ENROLLABLE EN SHEER ELEGANCE</t>
    </r>
  </si>
  <si>
    <r>
      <rPr>
        <b/>
        <sz val="9"/>
        <rFont val="Arial"/>
        <charset val="134"/>
      </rPr>
      <t>SHEER ELEG INSPIRACION</t>
    </r>
  </si>
  <si>
    <r>
      <rPr>
        <sz val="8"/>
        <rFont val="Arial MT"/>
        <charset val="134"/>
      </rPr>
      <t>2,00 - 2,45 - 2,75</t>
    </r>
  </si>
  <si>
    <r>
      <rPr>
        <b/>
        <sz val="10"/>
        <rFont val="Arial"/>
        <charset val="134"/>
      </rPr>
      <t>Trasluz</t>
    </r>
  </si>
  <si>
    <r>
      <rPr>
        <b/>
        <sz val="9"/>
        <rFont val="Arial"/>
        <charset val="134"/>
      </rPr>
      <t>SHEER ELEG SCR (M.A - M.C)</t>
    </r>
  </si>
  <si>
    <r>
      <rPr>
        <sz val="8"/>
        <rFont val="Arial MT"/>
        <charset val="134"/>
      </rPr>
      <t>1,50 - 1,83 - 2,50 - 3,00</t>
    </r>
  </si>
  <si>
    <r>
      <rPr>
        <b/>
        <sz val="9"/>
        <rFont val="Arial"/>
        <charset val="134"/>
      </rPr>
      <t>SHEER ELEG SCR 2T (M.A - M.C)</t>
    </r>
  </si>
  <si>
    <r>
      <rPr>
        <sz val="8"/>
        <rFont val="Arial MT"/>
        <charset val="134"/>
      </rPr>
      <t>1,50 - 1,83 - 2,50</t>
    </r>
  </si>
  <si>
    <r>
      <rPr>
        <b/>
        <sz val="9"/>
        <rFont val="Arial"/>
        <charset val="134"/>
      </rPr>
      <t>SHEER ELEG SCR 2T WIDE (M.A - M.C)</t>
    </r>
  </si>
  <si>
    <r>
      <rPr>
        <sz val="8"/>
        <rFont val="Arial MT"/>
        <charset val="134"/>
      </rPr>
      <t>1,83 - 2,20 - 2,50</t>
    </r>
  </si>
  <si>
    <r>
      <rPr>
        <b/>
        <sz val="9"/>
        <rFont val="Arial"/>
        <charset val="134"/>
      </rPr>
      <t>SHEER ELEG SCR CLASICA M.C</t>
    </r>
  </si>
  <si>
    <r>
      <rPr>
        <b/>
        <sz val="9"/>
        <rFont val="Arial"/>
        <charset val="134"/>
      </rPr>
      <t>SHEER ELEG SCR COMBI 3 (M.A - M.C)</t>
    </r>
  </si>
  <si>
    <r>
      <rPr>
        <b/>
        <sz val="9"/>
        <rFont val="Arial"/>
        <charset val="134"/>
      </rPr>
      <t>SHEER ELEG SCR CRYSTAL</t>
    </r>
  </si>
  <si>
    <r>
      <rPr>
        <b/>
        <sz val="9"/>
        <rFont val="Arial"/>
        <charset val="134"/>
      </rPr>
      <t>SHEER ELEG SCR EXTRA WIDE</t>
    </r>
  </si>
  <si>
    <r>
      <rPr>
        <b/>
        <sz val="9"/>
        <rFont val="Arial"/>
        <charset val="134"/>
      </rPr>
      <t>SHEER ELEG SCR TRAZOS M.C</t>
    </r>
  </si>
  <si>
    <r>
      <rPr>
        <b/>
        <sz val="9"/>
        <rFont val="Arial"/>
        <charset val="134"/>
      </rPr>
      <t>SHEER ELEG SCR WIDE (M.A - M.C)</t>
    </r>
  </si>
  <si>
    <r>
      <rPr>
        <b/>
        <sz val="9"/>
        <rFont val="Arial"/>
        <charset val="134"/>
      </rPr>
      <t>SHEER ELEG SCR WIDE COMBI 3 (M.A - M.C)</t>
    </r>
  </si>
  <si>
    <r>
      <rPr>
        <sz val="8"/>
        <rFont val="Arial MT"/>
        <charset val="134"/>
      </rPr>
      <t>1,83 - 2,20</t>
    </r>
  </si>
  <si>
    <t>INSERT INTO `productos`(`referencia`, `descripcion`, `anchos_tela_metro`, `unidad_medida`, `factor_apertura`, `costo_elite`, `costo_premium`, `id_tipo_p`, `proveedor_id`, `porce_precio`) VALUES ('SOLAR ATENAS','SOLAR ATENAS','2,00 - 2,40','1','Trasluz','38000','56000','2','1','30')</t>
  </si>
  <si>
    <t>INSERT INTO `productos`(`referencia`, `descripcion`, `anchos_tela_metro`, `unidad_medida`, `factor_apertura`, `costo_elite`, `costo_premium`, `id_tipo_p`, `proveedor_id`, `porce_precio`) VALUES ('SOLAR LISBOA','SOLAR LISBOA','2,4','1','Trasluz','64000','83000','2','1','30')</t>
  </si>
  <si>
    <t>INSERT INTO `productos`(`referencia`, `descripcion`, `anchos_tela_metro`, `unidad_medida`, `factor_apertura`, `costo_elite`, `costo_premium`, `id_tipo_p`, `proveedor_id`, `porce_precio`) VALUES ('SOLAR LISBOA PRINTED','SOLAR LISBOA PRINTED','2,4','1','Trasluz','67000','86000','2','1','30')</t>
  </si>
  <si>
    <t>INSERT INTO `productos`(`referencia`, `descripcion`, `anchos_tela_metro`, `unidad_medida`, `factor_apertura`, `costo_elite`, `costo_premium`, `id_tipo_p`, `proveedor_id`, `porce_precio`) VALUES ('SOLAR MONACO','SOLAR MONACO','1,95','1','Trasluz','53000','71000','2','1','30')</t>
  </si>
  <si>
    <t>INSERT INTO `productos`(`referencia`, `descripcion`, `anchos_tela_metro`, `unidad_medida`, `factor_apertura`, `costo_elite`, `costo_premium`, `id_tipo_p`, `proveedor_id`, `porce_precio`) VALUES ('SOLAR MUCUR','SOLAR MUCUR','2,8','1','Trasluz','47000','65000','2','1','30')</t>
  </si>
  <si>
    <t>INSERT INTO `productos`(`referencia`, `descripcion`, `anchos_tela_metro`, `unidad_medida`, `factor_apertura`, `costo_elite`, `costo_premium`, `id_tipo_p`, `proveedor_id`, `porce_precio`) VALUES ('SOLAR TOKYO','SOLAR TOKYO','2,8','1','Trasluz','47000','65000','2','1','30')</t>
  </si>
  <si>
    <t>INSERT INTO `productos`(`referencia`, `descripcion`, `anchos_tela_metro`, `unidad_medida`, `factor_apertura`, `costo_elite`, `costo_premium`, `id_tipo_p`, `proveedor_id`, `porce_precio`) VALUES ('SOLAR TOLEDO','SOLAR TOLEDO','2','1','Trasluz','53000','71000','2','1','30')</t>
  </si>
  <si>
    <t>INSERT INTO `productos`(`referencia`, `descripcion`, `anchos_tela_metro`, `unidad_medida`, `factor_apertura`, `costo_elite`, `costo_premium`, `id_tipo_p`, `proveedor_id`, `porce_precio`) VALUES ('SHEER ELEG INSPIRACION','SHEER ELEG INSPIRACION','2,00 - 2,45 - 2,75','1','Trasluz','60400','79000','3','1','30')</t>
  </si>
  <si>
    <t>INSERT INTO `productos`(`referencia`, `descripcion`, `anchos_tela_metro`, `unidad_medida`, `factor_apertura`, `costo_elite`, `costo_premium`, `id_tipo_p`, `proveedor_id`, `porce_precio`) VALUES ('SHEER ELEG SCR (M.A - M.C)','SHEER ELEG SCR (M.A - M.C)','1,50 - 1,83 - 2,50 - 3,00','1','Trasluz','60400','79000','3','1','30')</t>
  </si>
  <si>
    <t>INSERT INTO `productos`(`referencia`, `descripcion`, `anchos_tela_metro`, `unidad_medida`, `factor_apertura`, `costo_elite`, `costo_premium`, `id_tipo_p`, `proveedor_id`, `porce_precio`) VALUES ('SHEER ELEG SCR 2T (M.A - M.C)','SHEER ELEG SCR 2T (M.A - M.C)','1,50 - 1,83 - 2,50','1','Trasluz','60400','79000','3','1','30')</t>
  </si>
  <si>
    <t>INSERT INTO `productos`(`referencia`, `descripcion`, `anchos_tela_metro`, `unidad_medida`, `factor_apertura`, `costo_elite`, `costo_premium`, `id_tipo_p`, `proveedor_id`, `porce_precio`) VALUES ('SHEER ELEG SCR 2T WIDE (M.A - M.C)','SHEER ELEG SCR 2T WIDE (M.A - M.C)','1,83 - 2,20 - 2,50','1','Trasluz','65650','84000','3','1','30')</t>
  </si>
  <si>
    <t>INSERT INTO `productos`(`referencia`, `descripcion`, `anchos_tela_metro`, `unidad_medida`, `factor_apertura`, `costo_elite`, `costo_premium`, `id_tipo_p`, `proveedor_id`, `porce_precio`) VALUES ('SHEER ELEG SCR CLASICA M.C','SHEER ELEG SCR CLASICA M.C','1,83 - 2,50','1','Trasluz','60400','79000','3','1','30')</t>
  </si>
  <si>
    <t>INSERT INTO `productos`(`referencia`, `descripcion`, `anchos_tela_metro`, `unidad_medida`, `factor_apertura`, `costo_elite`, `costo_premium`, `id_tipo_p`, `proveedor_id`, `porce_precio`) VALUES ('SHEER ELEG SCR COMBI 3 (M.A - M.C)','SHEER ELEG SCR COMBI 3 (M.A - M.C)','1,83 - 2,50','1','Trasluz','60400','79000','3','1','30')</t>
  </si>
  <si>
    <t>INSERT INTO `productos`(`referencia`, `descripcion`, `anchos_tela_metro`, `unidad_medida`, `factor_apertura`, `costo_elite`, `costo_premium`, `id_tipo_p`, `proveedor_id`, `porce_precio`) VALUES ('SHEER ELEG SCR CRYSTAL','SHEER ELEG SCR CRYSTAL','1,83 - 2,50','1','Trasluz','60400','79000','3','1','30')</t>
  </si>
  <si>
    <t>INSERT INTO `productos`(`referencia`, `descripcion`, `anchos_tela_metro`, `unidad_medida`, `factor_apertura`, `costo_elite`, `costo_premium`, `id_tipo_p`, `proveedor_id`, `porce_precio`) VALUES ('SHEER ELEG SCR EXTRA WIDE','SHEER ELEG SCR EXTRA WIDE','2,2','1','Trasluz','60400','79000','3','1','30')</t>
  </si>
  <si>
    <t>INSERT INTO `productos`(`referencia`, `descripcion`, `anchos_tela_metro`, `unidad_medida`, `factor_apertura`, `costo_elite`, `costo_premium`, `id_tipo_p`, `proveedor_id`, `porce_precio`) VALUES ('SHEER ELEG SCR TRAZOS M.C','SHEER ELEG SCR TRAZOS M.C','1,83 - 2,50','1','Trasluz','60400','79000','3','1','30')</t>
  </si>
  <si>
    <t>INSERT INTO `productos`(`referencia`, `descripcion`, `anchos_tela_metro`, `unidad_medida`, `factor_apertura`, `costo_elite`, `costo_premium`, `id_tipo_p`, `proveedor_id`, `porce_precio`) VALUES ('SHEER ELEG SCR WIDE (M.A - M.C)','SHEER ELEG SCR WIDE (M.A - M.C)','1,83 - 2,50','1','Trasluz','65650','84000','3','1','30')</t>
  </si>
  <si>
    <t>INSERT INTO `productos`(`referencia`, `descripcion`, `anchos_tela_metro`, `unidad_medida`, `factor_apertura`, `costo_elite`, `costo_premium`, `id_tipo_p`, `proveedor_id`, `porce_precio`) VALUES ('SHEER ELEG SCR WIDE COMBI 3 (M.A - M.C)','SHEER ELEG SCR WIDE COMBI 3 (M.A - M.C)','1,83 - 2,20','1','Trasluz','65650','84000','3','1','30')</t>
  </si>
  <si>
    <r>
      <rPr>
        <b/>
        <sz val="20.5"/>
        <color rgb="FF1F497C"/>
        <rFont val="Arial"/>
        <charset val="134"/>
      </rPr>
      <t>CORTINA ENROLLABLE EN BLACKOUT</t>
    </r>
  </si>
  <si>
    <t>BLACKOUT DUAL COLOR **</t>
  </si>
  <si>
    <r>
      <rPr>
        <sz val="8"/>
        <rFont val="Arial MT"/>
        <charset val="134"/>
      </rPr>
      <t>2,00 - 2,80</t>
    </r>
  </si>
  <si>
    <r>
      <rPr>
        <b/>
        <sz val="9"/>
        <rFont val="Arial"/>
        <charset val="134"/>
      </rPr>
      <t>Blackout</t>
    </r>
  </si>
  <si>
    <t>BLACKOUT PRINTED **</t>
  </si>
  <si>
    <t>BLACKOUT TEX **</t>
  </si>
  <si>
    <r>
      <rPr>
        <sz val="8"/>
        <rFont val="Arial MT"/>
        <charset val="134"/>
      </rPr>
      <t>2,00 - 3,00</t>
    </r>
  </si>
  <si>
    <t>BLACKOUT STAR **</t>
  </si>
  <si>
    <t>BLACKOUT APOLO **</t>
  </si>
  <si>
    <t>BLACKOUT PEACOCK METALLIC **</t>
  </si>
  <si>
    <t>BLACKOUT ATENAS **</t>
  </si>
  <si>
    <r>
      <rPr>
        <sz val="8"/>
        <rFont val="Arial MT"/>
        <charset val="134"/>
      </rPr>
      <t>2,00 - 2,40 - 3,00</t>
    </r>
  </si>
  <si>
    <t>BLACKOUT GLITTER **</t>
  </si>
  <si>
    <t>BLACKOUT LINO **</t>
  </si>
  <si>
    <t>BLACKOUT LISBOA **</t>
  </si>
  <si>
    <r>
      <rPr>
        <sz val="8"/>
        <rFont val="Arial MT"/>
        <charset val="134"/>
      </rPr>
      <t>2,40 - 3,05</t>
    </r>
  </si>
  <si>
    <t>BLACKOUT ECO Ancho hasta 2,00m tubo 1 1/4 pulgadas  control R8 max 4MT²</t>
  </si>
  <si>
    <t>BLACKOUT ECO Ancho hasta 2,40m tubo 1 1/2 pulgadas  control R16 max 6MT² SIN EMPATE</t>
  </si>
  <si>
    <t>BLACKOUT MATTE ASIA Ancho hasta 2,00m tubo 1 1/4 pulgadas 
control R8 max 4MT²</t>
  </si>
  <si>
    <t>BLACKOUT MATTE ASIA - Ancho hasta 2,40m tubo1 1/2 pulgadas 
control R16 max 6MT² SIN EMPATE</t>
  </si>
  <si>
    <t>BLACKOUT MATTE ASIA - Ancho hasta 3,00m tubo 2 pulgadas 
control R24 max 8MT² SIN EMPATE</t>
  </si>
  <si>
    <t>BLACKOUT MATTE ASIA - Ancho hasta 3,60m tubo 2 1/2 pulgadas 
control R24 unicamente. max 9,0MT²</t>
  </si>
  <si>
    <r>
      <t xml:space="preserve">BLACKOUT MATTE ASIA </t>
    </r>
    <r>
      <rPr>
        <b/>
        <sz val="8"/>
        <rFont val="Arial MT"/>
        <charset val="134"/>
      </rPr>
      <t>Superior a 3,00m ancho
empatado para motorización</t>
    </r>
  </si>
  <si>
    <t>BLACKOUT MOIRE Ancho hasta 1,80m tubo 1 1/4 pulgadas  control
R8 max 4MT²</t>
  </si>
  <si>
    <t>BLACKOUT MOIRE - Ancho hasta 2,40m tubo1 1/2 pulgadas 
control R16 max 6MT² EMPATADO</t>
  </si>
  <si>
    <t>BLACKOUT MOIRE - Ancho hasta 3,00m tubo 2 pulgadas  control R24 max 8MT² EMPATADO</t>
  </si>
  <si>
    <t>BLACKOUT MOIRE - Ancho hasta 3,60m tubo 2 1/2 pulgadas  control R24 unicamente max 9,0 MT² EMPATADO</t>
  </si>
  <si>
    <r>
      <t xml:space="preserve">BLACKOUT MOIRE </t>
    </r>
    <r>
      <rPr>
        <b/>
        <sz val="8"/>
        <rFont val="Arial MT"/>
        <charset val="134"/>
      </rPr>
      <t>Superior a 3,00m Ancho Empatado
para motorización</t>
    </r>
  </si>
  <si>
    <t>INSERT INTO `productos`(`referencia`, `descripcion`, `anchos_tela_metro`, `unidad_medida`, `factor_apertura`, `costo_elite`, `costo_premium`, `id_tipo_p`, `proveedor_id`, `porce_precio`) VALUES ('BLACKOUT DUAL COLOR **','BLACKOUT DUAL COLOR **','2,00 - 2,80','1','Blackout','69000','88000','4','1','30')</t>
  </si>
  <si>
    <t>INSERT INTO `productos`(`referencia`, `descripcion`, `anchos_tela_metro`, `unidad_medida`, `factor_apertura`, `costo_elite`, `costo_premium`, `id_tipo_p`, `proveedor_id`, `porce_precio`) VALUES ('BLACKOUT PRINTED **','BLACKOUT PRINTED **','1,60 - 2,00 - 2,50','1','Blackout','46000','63000','4','1','30')</t>
  </si>
  <si>
    <t>INSERT INTO `productos`(`referencia`, `descripcion`, `anchos_tela_metro`, `unidad_medida`, `factor_apertura`, `costo_elite`, `costo_premium`, `id_tipo_p`, `proveedor_id`, `porce_precio`) VALUES ('BLACKOUT TEX **','BLACKOUT TEX **','2,00 - 3,00','1','Blackout','76000','95000','4','1','30')</t>
  </si>
  <si>
    <t>INSERT INTO `productos`(`referencia`, `descripcion`, `anchos_tela_metro`, `unidad_medida`, `factor_apertura`, `costo_elite`, `costo_premium`, `id_tipo_p`, `proveedor_id`, `porce_precio`) VALUES ('BLACKOUT STAR **','BLACKOUT STAR **','3,1','1','Blackout','105000','126000','4','1','30')</t>
  </si>
  <si>
    <t>INSERT INTO `productos`(`referencia`, `descripcion`, `anchos_tela_metro`, `unidad_medida`, `factor_apertura`, `costo_elite`, `costo_premium`, `id_tipo_p`, `proveedor_id`, `porce_precio`) VALUES ('BLACKOUT APOLO **','BLACKOUT APOLO **','4,1','1','Blackout','120000','140000','4','1','30')</t>
  </si>
  <si>
    <t>INSERT INTO `productos`(`referencia`, `descripcion`, `anchos_tela_metro`, `unidad_medida`, `factor_apertura`, `costo_elite`, `costo_premium`, `id_tipo_p`, `proveedor_id`, `porce_precio`) VALUES ('BLACKOUT PEACOCK METALLIC **','BLACKOUT PEACOCK METALLIC **','2,75','1','Blackout','69000','88000','4','1','30')</t>
  </si>
  <si>
    <t>INSERT INTO `productos`(`referencia`, `descripcion`, `anchos_tela_metro`, `unidad_medida`, `factor_apertura`, `costo_elite`, `costo_premium`, `id_tipo_p`, `proveedor_id`, `porce_precio`) VALUES ('BLACKOUT ATENAS **','BLACKOUT ATENAS **','2,00 - 2,40 - 3,00','1','Blackout','62000','81000','4','1','30')</t>
  </si>
  <si>
    <t>INSERT INTO `productos`(`referencia`, `descripcion`, `anchos_tela_metro`, `unidad_medida`, `factor_apertura`, `costo_elite`, `costo_premium`, `id_tipo_p`, `proveedor_id`, `porce_precio`) VALUES ('BLACKOUT GLITTER **','BLACKOUT GLITTER **','2,4','1','Blackout','120000','140000','4','1','30')</t>
  </si>
  <si>
    <t>INSERT INTO `productos`(`referencia`, `descripcion`, `anchos_tela_metro`, `unidad_medida`, `factor_apertura`, `costo_elite`, `costo_premium`, `id_tipo_p`, `proveedor_id`, `porce_precio`) VALUES ('BLACKOUT LINO **','BLACKOUT LINO **','2,4','1','Blackout','110000','130000','4','1','30')</t>
  </si>
  <si>
    <t>INSERT INTO `productos`(`referencia`, `descripcion`, `anchos_tela_metro`, `unidad_medida`, `factor_apertura`, `costo_elite`, `costo_premium`, `id_tipo_p`, `proveedor_id`, `porce_precio`) VALUES ('BLACKOUT LISBOA **','BLACKOUT LISBOA **','2,40 - 3,05','1','Blackout','79000','98000','4','1','30')</t>
  </si>
  <si>
    <t>INSERT INTO `productos`(`referencia`, `descripcion`, `anchos_tela_metro`, `unidad_medida`, `factor_apertura`, `costo_elite`, `costo_premium`, `id_tipo_p`, `proveedor_id`, `porce_precio`) VALUES ('BLACKOUT ECO Ancho hasta 2,00m tubo 1 1/4 pulgadas  control R8 max 4MT²','BLACKOUT ECO Ancho hasta 2,00m tubo 1 1/4 pulgadas  control R8 max 4MT²','1,60 - 2,00 - 2,50','1','Blackout','34000','52000','4','1','30')</t>
  </si>
  <si>
    <t>INSERT INTO `productos`(`referencia`, `descripcion`, `anchos_tela_metro`, `unidad_medida`, `factor_apertura`, `costo_elite`, `costo_premium`, `id_tipo_p`, `proveedor_id`, `porce_precio`) VALUES ('BLACKOUT ECO Ancho hasta 2,40m tubo 1 1/2 pulgadas  control R16 max 6MT² SIN EMPATE','BLACKOUT ECO Ancho hasta 2,40m tubo 1 1/2 pulgadas  control R16 max 6MT² SIN EMPATE','1,60 - 2,00 - 2,50','1','Blackout','39000','56000','4','1','30')</t>
  </si>
  <si>
    <t>INSERT INTO `productos`(`referencia`, `descripcion`, `anchos_tela_metro`, `unidad_medida`, `factor_apertura`, `costo_elite`, `costo_premium`, `id_tipo_p`, `proveedor_id`, `porce_precio`) VALUES ('BLACKOUT MATTE ASIA Ancho hasta 2,00m tubo 1 1/4 pulgadas 
control R8 max 4MT²','BLACKOUT MATTE ASIA Ancho hasta 2,00m tubo 1 1/4 pulgadas 
control R8 max 4MT²','1,83','1','Blackout','42500','61000','4','1','30')</t>
  </si>
  <si>
    <t>INSERT INTO `productos`(`referencia`, `descripcion`, `anchos_tela_metro`, `unidad_medida`, `factor_apertura`, `costo_elite`, `costo_premium`, `id_tipo_p`, `proveedor_id`, `porce_precio`) VALUES ('BLACKOUT MATTE ASIA - Ancho hasta 2,40m tubo1 1/2 pulgadas 
control R16 max 6MT² SIN EMPATE','BLACKOUT MATTE ASIA - Ancho hasta 2,40m tubo1 1/2 pulgadas 
control R16 max 6MT² SIN EMPATE','2,4','1','Blackout','46500','65500','4','1','30')</t>
  </si>
  <si>
    <t>INSERT INTO `productos`(`referencia`, `descripcion`, `anchos_tela_metro`, `unidad_medida`, `factor_apertura`, `costo_elite`, `costo_premium`, `id_tipo_p`, `proveedor_id`, `porce_precio`) VALUES ('BLACKOUT MATTE ASIA - Ancho hasta 3,00m tubo 2 pulgadas 
control R24 max 8MT² SIN EMPATE','BLACKOUT MATTE ASIA - Ancho hasta 3,00m tubo 2 pulgadas 
control R24 max 8MT² SIN EMPATE','3','1','Blackout','55000','77000','4','1','30')</t>
  </si>
  <si>
    <t>INSERT INTO `productos`(`referencia`, `descripcion`, `anchos_tela_metro`, `unidad_medida`, `factor_apertura`, `costo_elite`, `costo_premium`, `id_tipo_p`, `proveedor_id`, `porce_precio`) VALUES ('BLACKOUT MATTE ASIA - Ancho hasta 3,60m tubo 2 1/2 pulgadas 
control R24 unicamente. max 9,0MT²','BLACKOUT MATTE ASIA - Ancho hasta 3,60m tubo 2 1/2 pulgadas 
control R24 unicamente. max 9,0MT²','3','1','Blackout','67000','95000','4','1','30')</t>
  </si>
  <si>
    <t>INSERT INTO `productos`(`referencia`, `descripcion`, `anchos_tela_metro`, `unidad_medida`, `factor_apertura`, `costo_elite`, `costo_premium`, `id_tipo_p`, `proveedor_id`, `porce_precio`) VALUES ('BLACKOUT MATTE ASIA Superior a 3,00m ancho
empatado para motorización','BLACKOUT MATTE ASIA Superior a 3,00m ancho
empatado para motorización','3','1','Blackout','55000','84000','4','1','30')</t>
  </si>
  <si>
    <t>INSERT INTO `productos`(`referencia`, `descripcion`, `anchos_tela_metro`, `unidad_medida`, `factor_apertura`, `costo_elite`, `costo_premium`, `id_tipo_p`, `proveedor_id`, `porce_precio`) VALUES ('BLACKOUT MOIRE Ancho hasta 1,80m tubo 1 1/4 pulgadas  control
R8 max 4MT²','BLACKOUT MOIRE Ancho hasta 1,80m tubo 1 1/4 pulgadas  control
R8 max 4MT²','1,83','1','Blackout','47500','66000','4','1','30')</t>
  </si>
  <si>
    <t>INSERT INTO `productos`(`referencia`, `descripcion`, `anchos_tela_metro`, `unidad_medida`, `factor_apertura`, `costo_elite`, `costo_premium`, `id_tipo_p`, `proveedor_id`, `porce_precio`) VALUES ('BLACKOUT MOIRE - Ancho hasta 2,40m tubo1 1/2 pulgadas 
control R16 max 6MT² EMPATADO','BLACKOUT MOIRE - Ancho hasta 2,40m tubo1 1/2 pulgadas 
control R16 max 6MT² EMPATADO','2,4','1','Blackout','52500','72000','4','1','30')</t>
  </si>
  <si>
    <t>INSERT INTO `productos`(`referencia`, `descripcion`, `anchos_tela_metro`, `unidad_medida`, `factor_apertura`, `costo_elite`, `costo_premium`, `id_tipo_p`, `proveedor_id`, `porce_precio`) VALUES ('BLACKOUT MOIRE - Ancho hasta 3,00m tubo 2 pulgadas  control R24 max 8MT² EMPATADO','BLACKOUT MOIRE - Ancho hasta 3,00m tubo 2 pulgadas  control R24 max 8MT² EMPATADO','3','1','Blackout','62000','81500','4','1','30')</t>
  </si>
  <si>
    <t>INSERT INTO `productos`(`referencia`, `descripcion`, `anchos_tela_metro`, `unidad_medida`, `factor_apertura`, `costo_elite`, `costo_premium`, `id_tipo_p`, `proveedor_id`, `porce_precio`) VALUES ('BLACKOUT MOIRE - Ancho hasta 3,60m tubo 2 1/2 pulgadas  control R24 unicamente max 9,0 MT² EMPATADO','BLACKOUT MOIRE - Ancho hasta 3,60m tubo 2 1/2 pulgadas  control R24 unicamente max 9,0 MT² EMPATADO','3','1','Blackout','72000','99000','4','1','30')</t>
  </si>
  <si>
    <t>INSERT INTO `productos`(`referencia`, `descripcion`, `anchos_tela_metro`, `unidad_medida`, `factor_apertura`, `costo_elite`, `costo_premium`, `id_tipo_p`, `proveedor_id`, `porce_precio`) VALUES ('BLACKOUT MOIRE Superior a 3,00m Ancho Empatado
para motorización','BLACKOUT MOIRE Superior a 3,00m Ancho Empatado
para motorización','3','1','Blackout','62000','89000','4','1','30')</t>
  </si>
  <si>
    <r>
      <rPr>
        <b/>
        <sz val="27"/>
        <color rgb="FF1F497C"/>
        <rFont val="Arial"/>
        <charset val="134"/>
      </rPr>
      <t>TOLDO VERTICAL</t>
    </r>
  </si>
  <si>
    <r>
      <rPr>
        <b/>
        <sz val="9"/>
        <rFont val="Arial"/>
        <charset val="134"/>
      </rPr>
      <t>NOTA IMPORTANTE: Tener en cuenta los accesorios indicados en la imagen a la hora de cotizar el toldo. Tenga en cuenta que todos los acceosorios mencionados en esta lista, hacen parte de la medida final del producto, por lo tanto la diferencia del ancho total del producto, con respecto al ancho de la tela, puede variar hasta 8cm dependiendo del tipo de instalación, consulte estos aspectos técnico a detalle, con su asesor comercial.</t>
    </r>
  </si>
  <si>
    <r>
      <rPr>
        <b/>
        <sz val="20.5"/>
        <color rgb="FF1F497C"/>
        <rFont val="Arial"/>
        <charset val="134"/>
      </rPr>
      <t>MEMBRANAS</t>
    </r>
  </si>
  <si>
    <r>
      <rPr>
        <b/>
        <sz val="9"/>
        <rFont val="Arial"/>
        <charset val="134"/>
      </rPr>
      <t>SOLTIS 88</t>
    </r>
  </si>
  <si>
    <r>
      <rPr>
        <sz val="8"/>
        <rFont val="Arial MT"/>
        <charset val="134"/>
      </rPr>
      <t>1,77 - 2,67</t>
    </r>
  </si>
  <si>
    <r>
      <rPr>
        <b/>
        <sz val="9"/>
        <rFont val="Arial"/>
        <charset val="134"/>
      </rPr>
      <t>SOLTIS 92</t>
    </r>
  </si>
  <si>
    <r>
      <rPr>
        <b/>
        <sz val="20.5"/>
        <color rgb="FF1F497C"/>
        <rFont val="Arial"/>
        <charset val="134"/>
      </rPr>
      <t>SCREEN</t>
    </r>
  </si>
  <si>
    <r>
      <rPr>
        <b/>
        <sz val="9"/>
        <rFont val="Arial"/>
        <charset val="134"/>
      </rPr>
      <t>SCREEN PARA EXTERIORES</t>
    </r>
  </si>
  <si>
    <t>INSERT INTO `productos`(`referencia`, `descripcion`, `anchos_tela_metro`, `unidad_medida`, `factor_apertura`, `costo_elite`, `costo_premium`, `id_tipo_p`, `proveedor_id`, `porce_precio`) VALUES ('SOLTIS 88','SOLTIS 88','1,77 - 2,67','1','0,08','132000','155000','5','1','30')</t>
  </si>
  <si>
    <t>INSERT INTO `productos`(`referencia`, `descripcion`, `anchos_tela_metro`, `unidad_medida`, `factor_apertura`, `costo_elite`, `costo_premium`, `id_tipo_p`, `proveedor_id`, `porce_precio`) VALUES ('SOLTIS 92','SOLTIS 92','1,77 - 2,67','1','0,05','140000','163000','5','1','30')</t>
  </si>
  <si>
    <t>INSERT INTO `productos`(`referencia`, `descripcion`, `anchos_tela_metro`, `unidad_medida`, `factor_apertura`, `costo_elite`, `costo_premium`, `id_tipo_p`, `proveedor_id`, `porce_precio`) VALUES ('SCREEN PARA EXTERIORES','SCREEN PARA EXTERIORES','3','1','0,03','79000','99000','5','1','30')</t>
  </si>
  <si>
    <r>
      <rPr>
        <b/>
        <sz val="20.5"/>
        <color rgb="FF1F497C"/>
        <rFont val="Arial"/>
        <charset val="134"/>
      </rPr>
      <t>ACCESORIOS PARA ENROLLABLES</t>
    </r>
  </si>
  <si>
    <r>
      <rPr>
        <b/>
        <sz val="9"/>
        <color rgb="FFFFFFFF"/>
        <rFont val="Arial"/>
        <charset val="134"/>
      </rPr>
      <t>ACCESORIO</t>
    </r>
  </si>
  <si>
    <r>
      <rPr>
        <b/>
        <sz val="9"/>
        <color rgb="FFFFFFFF"/>
        <rFont val="Arial"/>
        <charset val="134"/>
      </rPr>
      <t>UND. MEDIDA</t>
    </r>
  </si>
  <si>
    <r>
      <rPr>
        <b/>
        <sz val="9"/>
        <color rgb="FFFFFFFF"/>
        <rFont val="Arial"/>
        <charset val="134"/>
      </rPr>
      <t>PRECIO</t>
    </r>
  </si>
  <si>
    <r>
      <rPr>
        <sz val="8"/>
        <rFont val="Arial MT"/>
        <charset val="134"/>
      </rPr>
      <t>Soporte central R8 Galvanizado</t>
    </r>
  </si>
  <si>
    <t>Unidad</t>
  </si>
  <si>
    <r>
      <rPr>
        <sz val="8"/>
        <rFont val="Arial MT"/>
        <charset val="134"/>
      </rPr>
      <t>Soporte central R16 Galvanizado</t>
    </r>
  </si>
  <si>
    <r>
      <rPr>
        <sz val="8"/>
        <rFont val="Arial MT"/>
        <charset val="134"/>
      </rPr>
      <t>Unidad</t>
    </r>
  </si>
  <si>
    <r>
      <rPr>
        <sz val="8"/>
        <rFont val="Arial MT"/>
        <charset val="134"/>
      </rPr>
      <t>Soporte central R16 S Corto</t>
    </r>
  </si>
  <si>
    <t>Kit</t>
  </si>
  <si>
    <r>
      <rPr>
        <sz val="8"/>
        <rFont val="Arial MT"/>
        <charset val="134"/>
      </rPr>
      <t>Juego de guaya para toldo verrtica (Incluye cables para toldos hasta 3m de alto y accesorios para anclaje)</t>
    </r>
  </si>
  <si>
    <r>
      <rPr>
        <sz val="8"/>
        <rFont val="Arial MT"/>
        <charset val="134"/>
      </rPr>
      <t>Kit</t>
    </r>
  </si>
  <si>
    <r>
      <rPr>
        <sz val="8"/>
        <rFont val="Arial MT"/>
        <charset val="134"/>
      </rPr>
      <t>Guaya metálica persianas 1/8</t>
    </r>
  </si>
  <si>
    <r>
      <rPr>
        <sz val="8"/>
        <rFont val="Arial MT"/>
        <charset val="134"/>
      </rPr>
      <t>metro lineal</t>
    </r>
  </si>
  <si>
    <r>
      <rPr>
        <sz val="8"/>
        <rFont val="Arial MT"/>
        <charset val="134"/>
      </rPr>
      <t>Tensor escualizable guaya grad balin</t>
    </r>
  </si>
  <si>
    <r>
      <rPr>
        <sz val="8"/>
        <rFont val="Arial MT"/>
        <charset val="134"/>
      </rPr>
      <t>Soporte central con bujes para 2 enrollables tubo 1 1/2"</t>
    </r>
  </si>
  <si>
    <r>
      <rPr>
        <sz val="8"/>
        <rFont val="Arial MT"/>
        <charset val="134"/>
      </rPr>
      <t>Perfil lateral para oscuridad total (incluye felpa interna)</t>
    </r>
  </si>
  <si>
    <r>
      <rPr>
        <sz val="8"/>
        <rFont val="Arial MT"/>
        <charset val="134"/>
      </rPr>
      <t>Metro lineal</t>
    </r>
  </si>
  <si>
    <r>
      <rPr>
        <sz val="8"/>
        <rFont val="Arial MT"/>
        <charset val="134"/>
      </rPr>
      <t>Perfil lateral enrollable blanco especial para oscuridad total Cortinas motorizadas</t>
    </r>
  </si>
  <si>
    <r>
      <rPr>
        <sz val="8"/>
        <rFont val="Arial MT"/>
        <charset val="134"/>
      </rPr>
      <t>Tubo Acero inox 1" - incluye bujes plásticos laterales (Especial para toldo vertical PEL)</t>
    </r>
  </si>
  <si>
    <r>
      <rPr>
        <sz val="8"/>
        <rFont val="Arial MT"/>
        <charset val="134"/>
      </rPr>
      <t>Tubo de Aluminio sin bujes</t>
    </r>
  </si>
  <si>
    <r>
      <rPr>
        <sz val="8"/>
        <rFont val="Arial MT"/>
        <charset val="134"/>
      </rPr>
      <t>Tubo de Aluminio con bujes</t>
    </r>
  </si>
  <si>
    <t>INSERT INTO `productos`(`referencia`, `descripcion`, `anchos_tela_metro`, `unidad_medida`, `factor_apertura`, `costo_elite`, `costo_premium`, `id_tipo_p`, `proveedor_id`, `porce_precio`) VALUES ('Soporte central R8 Galvanizado','Soporte central R8 Galvanizado','Unidad','1','','2300','','7','1','30')</t>
  </si>
  <si>
    <t>INSERT INTO `productos`(`referencia`, `descripcion`, `anchos_tela_metro`, `unidad_medida`, `factor_apertura`, `costo_elite`, `costo_premium`, `id_tipo_p`, `proveedor_id`, `porce_precio`) VALUES ('Soporte central R16 Galvanizado','Soporte central R16 Galvanizado','Unidad','1','','3000','','7','1','30')</t>
  </si>
  <si>
    <t>INSERT INTO `productos`(`referencia`, `descripcion`, `anchos_tela_metro`, `unidad_medida`, `factor_apertura`, `costo_elite`, `costo_premium`, `id_tipo_p`, `proveedor_id`, `porce_precio`) VALUES ('Soporte central R16 S Corto','Soporte central R16 S Corto','Kit','1','','7000','','7','1','30')</t>
  </si>
  <si>
    <t>INSERT INTO `productos`(`referencia`, `descripcion`, `anchos_tela_metro`, `unidad_medida`, `factor_apertura`, `costo_elite`, `costo_premium`, `id_tipo_p`, `proveedor_id`, `porce_precio`) VALUES ('Juego de guaya para toldo verrtica (Incluye cables para toldos hasta 3m de alto y accesorios para anclaje)','Juego de guaya para toldo verrtica (Incluye cables para toldos hasta 3m de alto y accesorios para anclaje)','Kit','1','','120000','','7','1','30')</t>
  </si>
  <si>
    <t>INSERT INTO `productos`(`referencia`, `descripcion`, `anchos_tela_metro`, `unidad_medida`, `factor_apertura`, `costo_elite`, `costo_premium`, `id_tipo_p`, `proveedor_id`, `porce_precio`) VALUES ('Guaya metálica persianas 1/8','Guaya metálica persianas 1/8','metro lineal','1','','6000','','7','1','30')</t>
  </si>
  <si>
    <t>INSERT INTO `productos`(`referencia`, `descripcion`, `anchos_tela_metro`, `unidad_medida`, `factor_apertura`, `costo_elite`, `costo_premium`, `id_tipo_p`, `proveedor_id`, `porce_precio`) VALUES ('Tensor escualizable guaya grad balin','Tensor escualizable guaya grad balin','Unidad','1','','60000','','7','1','30')</t>
  </si>
  <si>
    <t>INSERT INTO `productos`(`referencia`, `descripcion`, `anchos_tela_metro`, `unidad_medida`, `factor_apertura`, `costo_elite`, `costo_premium`, `id_tipo_p`, `proveedor_id`, `porce_precio`) VALUES ('Soporte central con bujes para 2 enrollables tubo 1 1/2"','Soporte central con bujes para 2 enrollables tubo 1 1/2"','Kit','1','','7700','','7','1','30')</t>
  </si>
  <si>
    <t>INSERT INTO `productos`(`referencia`, `descripcion`, `anchos_tela_metro`, `unidad_medida`, `factor_apertura`, `costo_elite`, `costo_premium`, `id_tipo_p`, `proveedor_id`, `porce_precio`) VALUES ('Perfil lateral para oscuridad total (incluye felpa interna)','Perfil lateral para oscuridad total (incluye felpa interna)','Metro lineal','1','','12500','','7','1','30')</t>
  </si>
  <si>
    <t>INSERT INTO `productos`(`referencia`, `descripcion`, `anchos_tela_metro`, `unidad_medida`, `factor_apertura`, `costo_elite`, `costo_premium`, `id_tipo_p`, `proveedor_id`, `porce_precio`) VALUES ('Perfil lateral enrollable blanco especial para oscuridad total Cortinas motorizadas','Perfil lateral enrollable blanco especial para oscuridad total Cortinas motorizadas','Metro lineal','1','','18000','','7','1','30')</t>
  </si>
  <si>
    <t>INSERT INTO `productos`(`referencia`, `descripcion`, `anchos_tela_metro`, `unidad_medida`, `factor_apertura`, `costo_elite`, `costo_premium`, `id_tipo_p`, `proveedor_id`, `porce_precio`) VALUES ('Tubo Acero inox 1" - incluye bujes plásticos laterales (Especial para toldo vertical PEL)','Tubo Acero inox 1" - incluye bujes plásticos laterales (Especial para toldo vertical PEL)','Metro lineal','1','','35000','','7','1','30')</t>
  </si>
  <si>
    <t>INSERT INTO `productos`(`referencia`, `descripcion`, `anchos_tela_metro`, `unidad_medida`, `factor_apertura`, `costo_elite`, `costo_premium`, `id_tipo_p`, `proveedor_id`, `porce_precio`) VALUES ('Tubo de Aluminio sin bujes','Tubo de Aluminio sin bujes','Metro lineal','1','','8800','','7','1','30')</t>
  </si>
  <si>
    <t>INSERT INTO `productos`(`referencia`, `descripcion`, `anchos_tela_metro`, `unidad_medida`, `factor_apertura`, `costo_elite`, `costo_premium`, `id_tipo_p`, `proveedor_id`, `porce_precio`) VALUES ('Tubo de Aluminio con bujes','Tubo de Aluminio con bujes','Metro lineal','1','','13200','','7','1','30')</t>
  </si>
  <si>
    <r>
      <rPr>
        <b/>
        <sz val="26.5"/>
        <color rgb="FF1F497C"/>
        <rFont val="Arial"/>
        <charset val="134"/>
      </rPr>
      <t>PANEL JAPONÉS EN SCREEN</t>
    </r>
  </si>
  <si>
    <r>
      <rPr>
        <b/>
        <sz val="9"/>
        <color rgb="FFFFFFFF"/>
        <rFont val="Arial"/>
        <charset val="134"/>
      </rPr>
      <t>TELO (Undiad)</t>
    </r>
  </si>
  <si>
    <r>
      <rPr>
        <b/>
        <sz val="9"/>
        <rFont val="Arial"/>
        <charset val="134"/>
      </rPr>
      <t>SOLAR SCR 3001</t>
    </r>
  </si>
  <si>
    <r>
      <rPr>
        <sz val="7.5"/>
        <rFont val="Arial MT"/>
        <charset val="134"/>
      </rPr>
      <t>1,60 - 2,00 - 2,50</t>
    </r>
  </si>
  <si>
    <r>
      <rPr>
        <b/>
        <sz val="9"/>
        <rFont val="Arial"/>
        <charset val="134"/>
      </rPr>
      <t>SOLAR SCR 3003</t>
    </r>
  </si>
  <si>
    <r>
      <rPr>
        <sz val="7.5"/>
        <rFont val="Arial MT"/>
        <charset val="134"/>
      </rPr>
      <t>1,60 - 2,00 - 2,50 - 3,00</t>
    </r>
  </si>
  <si>
    <r>
      <rPr>
        <b/>
        <sz val="9"/>
        <rFont val="Arial"/>
        <charset val="134"/>
      </rPr>
      <t>SOLAR SCR 3005</t>
    </r>
  </si>
  <si>
    <r>
      <rPr>
        <b/>
        <sz val="9"/>
        <rFont val="Arial"/>
        <charset val="134"/>
      </rPr>
      <t>SCREEN 303</t>
    </r>
  </si>
  <si>
    <r>
      <rPr>
        <sz val="7.5"/>
        <rFont val="Arial MT"/>
        <charset val="134"/>
      </rPr>
      <t>1,83 - 2,50</t>
    </r>
  </si>
  <si>
    <r>
      <rPr>
        <b/>
        <sz val="9"/>
        <rFont val="Arial"/>
        <charset val="134"/>
      </rPr>
      <t>SCREEN 305</t>
    </r>
  </si>
  <si>
    <r>
      <rPr>
        <b/>
        <sz val="9"/>
        <rFont val="Arial"/>
        <charset val="134"/>
      </rPr>
      <t>SCREEN 401</t>
    </r>
  </si>
  <si>
    <r>
      <rPr>
        <sz val="7.5"/>
        <rFont val="Arial MT"/>
        <charset val="134"/>
      </rPr>
      <t>1,83 - 2,50 - 3,00</t>
    </r>
  </si>
  <si>
    <r>
      <rPr>
        <sz val="7.5"/>
        <rFont val="Arial MT"/>
        <charset val="134"/>
      </rPr>
      <t>1,80 - 2,50</t>
    </r>
  </si>
  <si>
    <r>
      <rPr>
        <sz val="7.5"/>
        <rFont val="Arial MT"/>
        <charset val="134"/>
      </rPr>
      <t>2,00 - 2,50</t>
    </r>
  </si>
  <si>
    <r>
      <rPr>
        <sz val="7.5"/>
        <rFont val="Arial MT"/>
        <charset val="134"/>
      </rPr>
      <t>2,00 - 2,50 - 3,00</t>
    </r>
  </si>
  <si>
    <r>
      <rPr>
        <sz val="7.5"/>
        <rFont val="Arial MT"/>
        <charset val="134"/>
      </rPr>
      <t>2,00 - 2,60</t>
    </r>
  </si>
  <si>
    <r>
      <rPr>
        <b/>
        <sz val="9"/>
        <rFont val="Arial"/>
        <charset val="134"/>
      </rPr>
      <t>SCREEN REFLECTIVE</t>
    </r>
  </si>
  <si>
    <r>
      <rPr>
        <sz val="7.5"/>
        <rFont val="Arial MT"/>
        <charset val="134"/>
      </rPr>
      <t>1,83 - 2,00 - 2,50</t>
    </r>
  </si>
  <si>
    <t>INSERT INTO `productos`(`referencia`, `descripcion`, `anchos_tela_metro`, `unidad_medida`, `factor_apertura`, `costo_elite`, `costo_premium`, `id_tipo_p`, `proveedor_id`, `porce_precio`) VALUES ('SOLAR SCR 3001','SOLAR SCR 3001','1,60 - 2,00 - 2,50','1','1','69900','61000','8','1','30')</t>
  </si>
  <si>
    <t>INSERT INTO `productos`(`referencia`, `descripcion`, `anchos_tela_metro`, `unidad_medida`, `factor_apertura`, `costo_elite`, `costo_premium`, `id_tipo_p`, `proveedor_id`, `porce_precio`) VALUES ('SOLAR SCR 3003','SOLAR SCR 3003','1,60 - 2,00 - 2,50 - 3,00','1','3','65500','57500','8','1','30')</t>
  </si>
  <si>
    <t>INSERT INTO `productos`(`referencia`, `descripcion`, `anchos_tela_metro`, `unidad_medida`, `factor_apertura`, `costo_elite`, `costo_premium`, `id_tipo_p`, `proveedor_id`, `porce_precio`) VALUES ('SOLAR SCR 3005','SOLAR SCR 3005','1,60 - 2,00 - 2,50 - 3,00','1','5','59500','52000','8','1','30')</t>
  </si>
  <si>
    <t>INSERT INTO `productos`(`referencia`, `descripcion`, `anchos_tela_metro`, `unidad_medida`, `factor_apertura`, `costo_elite`, `costo_premium`, `id_tipo_p`, `proveedor_id`, `porce_precio`) VALUES ('SCREEN 303','SCREEN 303','1,83 - 2,50','1','3','85000','74500','8','1','30')</t>
  </si>
  <si>
    <t>INSERT INTO `productos`(`referencia`, `descripcion`, `anchos_tela_metro`, `unidad_medida`, `factor_apertura`, `costo_elite`, `costo_premium`, `id_tipo_p`, `proveedor_id`, `porce_precio`) VALUES ('SCREEN 305','SCREEN 305','1,83 - 2,50','1','5','75000','65500','8','1','30')</t>
  </si>
  <si>
    <t>INSERT INTO `productos`(`referencia`, `descripcion`, `anchos_tela_metro`, `unidad_medida`, `factor_apertura`, `costo_elite`, `costo_premium`, `id_tipo_p`, `proveedor_id`, `porce_precio`) VALUES ('SCREEN 310','SCREEN 310','1,83','1','10','59500','57500','8','1','30')</t>
  </si>
  <si>
    <t>INSERT INTO `productos`(`referencia`, `descripcion`, `anchos_tela_metro`, `unidad_medida`, `factor_apertura`, `costo_elite`, `costo_premium`, `id_tipo_p`, `proveedor_id`, `porce_precio`) VALUES ('SCREEN 401','SCREEN 401','1,83 - 2,50','1','1','87000','76000','8','1','30')</t>
  </si>
  <si>
    <t>INSERT INTO `productos`(`referencia`, `descripcion`, `anchos_tela_metro`, `unidad_medida`, `factor_apertura`, `costo_elite`, `costo_premium`, `id_tipo_p`, `proveedor_id`, `porce_precio`) VALUES ('SCREEN 410-L','SCREEN 410-L','1,83 - 2,50 - 3,00','1','10','62500','55000','8','1','30')</t>
  </si>
  <si>
    <t>INSERT INTO `productos`(`referencia`, `descripcion`, `anchos_tela_metro`, `unidad_medida`, `factor_apertura`, `costo_elite`, `costo_premium`, `id_tipo_p`, `proveedor_id`, `porce_precio`) VALUES ('SCREEN 411','SCREEN 411','1,80 - 2,50','1','11','84000','74000','8','1','30')</t>
  </si>
  <si>
    <t>INSERT INTO `productos`(`referencia`, `descripcion`, `anchos_tela_metro`, `unidad_medida`, `factor_apertura`, `costo_elite`, `costo_premium`, `id_tipo_p`, `proveedor_id`, `porce_precio`) VALUES ('SCREEN 412','SCREEN 412','1,83 - 2,50 - 3,00','1','12','84000','74000','8','1','30')</t>
  </si>
  <si>
    <t>INSERT INTO `productos`(`referencia`, `descripcion`, `anchos_tela_metro`, `unidad_medida`, `factor_apertura`, `costo_elite`, `costo_premium`, `id_tipo_p`, `proveedor_id`, `porce_precio`) VALUES ('SCREEN 416-L','SCREEN 416-L','1,83 - 2,50','1','16','65500','57300','8','1','30')</t>
  </si>
  <si>
    <t>INSERT INTO `productos`(`referencia`, `descripcion`, `anchos_tela_metro`, `unidad_medida`, `factor_apertura`, `costo_elite`, `costo_premium`, `id_tipo_p`, `proveedor_id`, `porce_precio`) VALUES ('SCREEN 420','SCREEN 420','1,83 - 2,50','1','10','75000','65500','8','1','30')</t>
  </si>
  <si>
    <t>INSERT INTO `productos`(`referencia`, `descripcion`, `anchos_tela_metro`, `unidad_medida`, `factor_apertura`, `costo_elite`, `costo_premium`, `id_tipo_p`, `proveedor_id`, `porce_precio`) VALUES ('SCREEN 425','SCREEN 425','1,83 - 2,50','1','5','72000','63000','8','1','30')</t>
  </si>
  <si>
    <t>INSERT INTO `productos`(`referencia`, `descripcion`, `anchos_tela_metro`, `unidad_medida`, `factor_apertura`, `costo_elite`, `costo_premium`, `id_tipo_p`, `proveedor_id`, `porce_precio`) VALUES ('SCREEN 508 NEW CRYSTAL','SCREEN 508 NEW CRYSTAL','1,80 - 2,50','1','8','99000','87000','8','1','30')</t>
  </si>
  <si>
    <t>INSERT INTO `productos`(`referencia`, `descripcion`, `anchos_tela_metro`, `unidad_medida`, `factor_apertura`, `costo_elite`, `costo_premium`, `id_tipo_p`, `proveedor_id`, `porce_precio`) VALUES ('SCREEN 511 ESPIGA','SCREEN 511 ESPIGA','1,80 - 2,50','1','11','105000','92000','8','1','30')</t>
  </si>
  <si>
    <t>INSERT INTO `productos`(`referencia`, `descripcion`, `anchos_tela_metro`, `unidad_medida`, `factor_apertura`, `costo_elite`, `costo_premium`, `id_tipo_p`, `proveedor_id`, `porce_precio`) VALUES ('SCREEN 523','SCREEN 523','2,00 - 2,50','1','3','82000','72000','8','1','30')</t>
  </si>
  <si>
    <t>INSERT INTO `productos`(`referencia`, `descripcion`, `anchos_tela_metro`, `unidad_medida`, `factor_apertura`, `costo_elite`, `costo_premium`, `id_tipo_p`, `proveedor_id`, `porce_precio`) VALUES ('SCREEN 550 CRISTAL','SCREEN 550 CRISTAL','1,83 - 2,50 - 3,00','1','5','86000','75000','8','1','30')</t>
  </si>
  <si>
    <t>INSERT INTO `productos`(`referencia`, `descripcion`, `anchos_tela_metro`, `unidad_medida`, `factor_apertura`, `costo_elite`, `costo_premium`, `id_tipo_p`, `proveedor_id`, `porce_precio`) VALUES ('SCREEN 573 RUSTICO','SCREEN 573 RUSTICO','2,00 - 2,50 - 3,00','1','3','105000','92000','8','1','30')</t>
  </si>
  <si>
    <t>INSERT INTO `productos`(`referencia`, `descripcion`, `anchos_tela_metro`, `unidad_medida`, `factor_apertura`, `costo_elite`, `costo_premium`, `id_tipo_p`, `proveedor_id`, `porce_precio`) VALUES ('SCREEN ESTUCO','SCREEN ESTUCO','2,00 - 2,50','1','5','75000','65500','8','1','30')</t>
  </si>
  <si>
    <t>INSERT INTO `productos`(`referencia`, `descripcion`, `anchos_tela_metro`, `unidad_medida`, `factor_apertura`, `costo_elite`, `costo_premium`, `id_tipo_p`, `proveedor_id`, `porce_precio`) VALUES ('SCREEN GRANITO','SCREEN GRANITO','1,83 - 2,50','1','3','75000','65500','8','1','30')</t>
  </si>
  <si>
    <t>INSERT INTO `productos`(`referencia`, `descripcion`, `anchos_tela_metro`, `unidad_medida`, `factor_apertura`, `costo_elite`, `costo_premium`, `id_tipo_p`, `proveedor_id`, `porce_precio`) VALUES ('SCREEN JACQUARD CORCEGA','SCREEN JACQUARD CORCEGA','2,00 - 2,60','1','7','90000','79000','8','1','30')</t>
  </si>
  <si>
    <t>INSERT INTO `productos`(`referencia`, `descripcion`, `anchos_tela_metro`, `unidad_medida`, `factor_apertura`, `costo_elite`, `costo_premium`, `id_tipo_p`, `proveedor_id`, `porce_precio`) VALUES ('SCREEN JACQUARD INCANTO','SCREEN JACQUARD INCANTO','2,00 - 2,60','1','3','90000','79000','8','1','30')</t>
  </si>
  <si>
    <t>INSERT INTO `productos`(`referencia`, `descripcion`, `anchos_tela_metro`, `unidad_medida`, `factor_apertura`, `costo_elite`, `costo_premium`, `id_tipo_p`, `proveedor_id`, `porce_precio`) VALUES ('SCREEN PALMA','SCREEN PALMA','2,43','1','7','105000','92000','8','1','30')</t>
  </si>
  <si>
    <t>INSERT INTO `productos`(`referencia`, `descripcion`, `anchos_tela_metro`, `unidad_medida`, `factor_apertura`, `costo_elite`, `costo_premium`, `id_tipo_p`, `proveedor_id`, `porce_precio`) VALUES ('SCREEN PLATINUM','SCREEN PLATINUM','2,00 - 2,50','1','3','105000','92000','8','1','30')</t>
  </si>
  <si>
    <t>INSERT INTO `productos`(`referencia`, `descripcion`, `anchos_tela_metro`, `unidad_medida`, `factor_apertura`, `costo_elite`, `costo_premium`, `id_tipo_p`, `proveedor_id`, `porce_precio`) VALUES ('SCREEN RATAN','SCREEN RATAN','1,83 - 2,50','1','5','84000','74000','8','1','30')</t>
  </si>
  <si>
    <t>INSERT INTO `productos`(`referencia`, `descripcion`, `anchos_tela_metro`, `unidad_medida`, `factor_apertura`, `costo_elite`, `costo_premium`, `id_tipo_p`, `proveedor_id`, `porce_precio`) VALUES ('SCREEN REFLECTIVE','SCREEN REFLECTIVE','1,83 - 2,00 - 2,50','1','3','105000','92000','8','1','30')</t>
  </si>
  <si>
    <t>INSERT INTO `productos`(`referencia`, `descripcion`, `anchos_tela_metro`, `unidad_medida`, `factor_apertura`, `costo_elite`, `costo_premium`, `id_tipo_p`, `proveedor_id`, `porce_precio`) VALUES ('SCREEN SPIRAL','SCREEN SPIRAL','2,43','1','7','105000','92000','8','1','30')</t>
  </si>
  <si>
    <t>INSERT INTO `productos`(`referencia`, `descripcion`, `anchos_tela_metro`, `unidad_medida`, `factor_apertura`, `costo_elite`, `costo_premium`, `id_tipo_p`, `proveedor_id`, `porce_precio`) VALUES ('SCREEN WINTER','SCREEN WINTER','2,43','1','7','105000','92000','8','1','30')</t>
  </si>
  <si>
    <t>INSERT INTO `productos`(`referencia`, `descripcion`, `anchos_tela_metro`, `unidad_medida`, `factor_apertura`, `costo_elite`, `costo_premium`, `id_tipo_p`, `proveedor_id`, `porce_precio`) VALUES ('SCREEN 4000','SCREEN 4000','1,83 - 2,50','1','0','92000','81000','8','1','30')</t>
  </si>
  <si>
    <t>INSERT INTO `productos`(`referencia`, `descripcion`, `anchos_tela_metro`, `unidad_medida`, `factor_apertura`, `costo_elite`, `costo_premium`, `id_tipo_p`, `proveedor_id`, `porce_precio`) VALUES ('SCREEN ESTUCO CRYSTAL','SCREEN ESTUCO CRYSTAL','1,83 - 2,50','1','5','82000','72000','8','1','30')</t>
  </si>
  <si>
    <r>
      <rPr>
        <b/>
        <sz val="22"/>
        <color rgb="FF1F497C"/>
        <rFont val="Arial"/>
        <charset val="134"/>
      </rPr>
      <t>PANEL JAPONÉS COLECCIÓN EUROPEA (POLIÉSTER)</t>
    </r>
  </si>
  <si>
    <r>
      <rPr>
        <b/>
        <sz val="6.5"/>
        <color rgb="FFFFFFFF"/>
        <rFont val="Arial"/>
        <charset val="134"/>
      </rPr>
      <t>FACTOR DE APERTURA</t>
    </r>
  </si>
  <si>
    <r>
      <rPr>
        <sz val="7.5"/>
        <rFont val="Arial MT"/>
        <charset val="134"/>
      </rPr>
      <t>2,00 - 2,40</t>
    </r>
  </si>
  <si>
    <r>
      <rPr>
        <b/>
        <sz val="24"/>
        <color rgb="FF1F497C"/>
        <rFont val="Arial"/>
        <charset val="134"/>
      </rPr>
      <t>PANEL JAPONÉS EN TELA SHEER ELEGANCE</t>
    </r>
  </si>
  <si>
    <r>
      <rPr>
        <sz val="7.5"/>
        <rFont val="Arial MT"/>
        <charset val="134"/>
      </rPr>
      <t>2,00 - 2,45 - 2,75</t>
    </r>
  </si>
  <si>
    <r>
      <rPr>
        <b/>
        <sz val="9"/>
        <rFont val="Arial"/>
        <charset val="134"/>
      </rPr>
      <t>SHEER ELEG NEW SANTA FE WIDE B.O.</t>
    </r>
  </si>
  <si>
    <r>
      <rPr>
        <b/>
        <sz val="9"/>
        <rFont val="Arial"/>
        <charset val="134"/>
      </rPr>
      <t>SHEER ELEG PLISADA</t>
    </r>
  </si>
  <si>
    <r>
      <rPr>
        <b/>
        <sz val="9"/>
        <rFont val="Arial"/>
        <charset val="134"/>
      </rPr>
      <t>SHEER ELEG PLISADA ECO</t>
    </r>
  </si>
  <si>
    <r>
      <rPr>
        <b/>
        <sz val="9"/>
        <rFont val="Arial"/>
        <charset val="134"/>
      </rPr>
      <t>SHEER ELEG PLISADA WIDE</t>
    </r>
  </si>
  <si>
    <r>
      <rPr>
        <sz val="7.5"/>
        <rFont val="Arial MT"/>
        <charset val="134"/>
      </rPr>
      <t>1,50 - 1,83 - 2,50 - 3,00</t>
    </r>
  </si>
  <si>
    <r>
      <rPr>
        <sz val="7.5"/>
        <rFont val="Arial MT"/>
        <charset val="134"/>
      </rPr>
      <t>1,50 - 1,83 - 2,50</t>
    </r>
  </si>
  <si>
    <r>
      <rPr>
        <sz val="7.5"/>
        <rFont val="Arial MT"/>
        <charset val="134"/>
      </rPr>
      <t>1,83 - 2,20 - 2,50</t>
    </r>
  </si>
  <si>
    <r>
      <rPr>
        <sz val="7.5"/>
        <rFont val="Arial MT"/>
        <charset val="134"/>
      </rPr>
      <t>1,83 - 2,20</t>
    </r>
  </si>
  <si>
    <t>INSERT INTO `productos`(`referencia`, `descripcion`, `anchos_tela_metro`, `unidad_medida`, `factor_apertura`, `costo_elite`, `costo_premium`, `id_tipo_p`, `proveedor_id`, `porce_precio`) VALUES ('SOLAR ATENAS','SOLAR ATENAS','2,00 - 2,40','1','Trasluz','50000','45000','9','1','30')</t>
  </si>
  <si>
    <t>INSERT INTO `productos`(`referencia`, `descripcion`, `anchos_tela_metro`, `unidad_medida`, `factor_apertura`, `costo_elite`, `costo_premium`, `id_tipo_p`, `proveedor_id`, `porce_precio`) VALUES ('SOLAR LISBOA','SOLAR LISBOA','2,4','1','Trasluz','85000','75000','9','1','30')</t>
  </si>
  <si>
    <t>INSERT INTO `productos`(`referencia`, `descripcion`, `anchos_tela_metro`, `unidad_medida`, `factor_apertura`, `costo_elite`, `costo_premium`, `id_tipo_p`, `proveedor_id`, `porce_precio`) VALUES ('SOLAR LISBOA PRINTED','SOLAR LISBOA PRINTED','2,4','1','Trasluz','88000','79000','9','1','30')</t>
  </si>
  <si>
    <t>INSERT INTO `productos`(`referencia`, `descripcion`, `anchos_tela_metro`, `unidad_medida`, `factor_apertura`, `costo_elite`, `costo_premium`, `id_tipo_p`, `proveedor_id`, `porce_precio`) VALUES ('SOLAR MONACO','SOLAR MONACO','1,95','1','Trasluz','68000','61000','9','1','30')</t>
  </si>
  <si>
    <t>INSERT INTO `productos`(`referencia`, `descripcion`, `anchos_tela_metro`, `unidad_medida`, `factor_apertura`, `costo_elite`, `costo_premium`, `id_tipo_p`, `proveedor_id`, `porce_precio`) VALUES ('SOLAR MUCUR','SOLAR MUCUR','2,8','1','Trasluz','64000','58000','9','1','30')</t>
  </si>
  <si>
    <t>INSERT INTO `productos`(`referencia`, `descripcion`, `anchos_tela_metro`, `unidad_medida`, `factor_apertura`, `costo_elite`, `costo_premium`, `id_tipo_p`, `proveedor_id`, `porce_precio`) VALUES ('SOLAR TOKYO','SOLAR TOKYO','2,8','1','Trasluz','64000','58000','9','1','30')</t>
  </si>
  <si>
    <t>INSERT INTO `productos`(`referencia`, `descripcion`, `anchos_tela_metro`, `unidad_medida`, `factor_apertura`, `costo_elite`, `costo_premium`, `id_tipo_p`, `proveedor_id`, `porce_precio`) VALUES ('SOLAR TOLEDO','SOLAR TOLEDO','2','1','Trasluz','68000','61000','9','1','30')</t>
  </si>
  <si>
    <t>INSERT INTO `productos`(`referencia`, `descripcion`, `anchos_tela_metro`, `unidad_medida`, `factor_apertura`, `costo_elite`, `costo_premium`, `id_tipo_p`, `proveedor_id`, `porce_precio`) VALUES ('SHEER ELEG INSPIRACION','SHEER ELEG INSPIRACION','2,00 - 2,45 - 2,75','1','Trasluz','64000','57000','10','1','30')</t>
  </si>
  <si>
    <t>INSERT INTO `productos`(`referencia`, `descripcion`, `anchos_tela_metro`, `unidad_medida`, `factor_apertura`, `costo_elite`, `costo_premium`, `id_tipo_p`, `proveedor_id`, `porce_precio`) VALUES ('SHEER ELEG NEW SANTA FE WIDE B.O.','SHEER ELEG NEW SANTA FE WIDE B.O.','2,8','1','Trasluz','90000','80000','10','1','30')</t>
  </si>
  <si>
    <t>INSERT INTO `productos`(`referencia`, `descripcion`, `anchos_tela_metro`, `unidad_medida`, `factor_apertura`, `costo_elite`, `costo_premium`, `id_tipo_p`, `proveedor_id`, `porce_precio`) VALUES ('SHEER ELEG PLISADA','SHEER ELEG PLISADA','2,6','1','Trasluz','82000','72000','10','1','30')</t>
  </si>
  <si>
    <t>INSERT INTO `productos`(`referencia`, `descripcion`, `anchos_tela_metro`, `unidad_medida`, `factor_apertura`, `costo_elite`, `costo_premium`, `id_tipo_p`, `proveedor_id`, `porce_precio`) VALUES ('SHEER ELEG PLISADA ECO','SHEER ELEG PLISADA ECO','3','1','Trasluz','68000','60000','10','1','30')</t>
  </si>
  <si>
    <t>INSERT INTO `productos`(`referencia`, `descripcion`, `anchos_tela_metro`, `unidad_medida`, `factor_apertura`, `costo_elite`, `costo_premium`, `id_tipo_p`, `proveedor_id`, `porce_precio`) VALUES ('SHEER ELEG PLISADA WIDE','SHEER ELEG PLISADA WIDE','2,6','1','Trasluz','82000','72000','10','1','30')</t>
  </si>
  <si>
    <t>INSERT INTO `productos`(`referencia`, `descripcion`, `anchos_tela_metro`, `unidad_medida`, `factor_apertura`, `costo_elite`, `costo_premium`, `id_tipo_p`, `proveedor_id`, `porce_precio`) VALUES ('SHEER ELEG SCR (M.A - M.C)','SHEER ELEG SCR (M.A - M.C)','1,50 - 1,83 - 2,50 - 3,00','1','Trasluz','82000','72000','10','1','30')</t>
  </si>
  <si>
    <t>INSERT INTO `productos`(`referencia`, `descripcion`, `anchos_tela_metro`, `unidad_medida`, `factor_apertura`, `costo_elite`, `costo_premium`, `id_tipo_p`, `proveedor_id`, `porce_precio`) VALUES ('SHEER ELEG SCR 2T WIDE (M.A - M.C)','SHEER ELEG SCR 2T WIDE (M.A - M.C)','1,50 - 1,83 - 2,50','1','Trasluz','82000','72000','10','1','30')</t>
  </si>
  <si>
    <t>INSERT INTO `productos`(`referencia`, `descripcion`, `anchos_tela_metro`, `unidad_medida`, `factor_apertura`, `costo_elite`, `costo_premium`, `id_tipo_p`, `proveedor_id`, `porce_precio`) VALUES ('SHEER ELEG SCR CLASICA M.C','SHEER ELEG SCR CLASICA M.C','1,83 - 2,20 - 2,50','1','Trasluz','82000','72000','10','1','30')</t>
  </si>
  <si>
    <t>INSERT INTO `productos`(`referencia`, `descripcion`, `anchos_tela_metro`, `unidad_medida`, `factor_apertura`, `costo_elite`, `costo_premium`, `id_tipo_p`, `proveedor_id`, `porce_precio`) VALUES ('SHEER ELEG SCR COMBI 3 (M.A - M.C)','SHEER ELEG SCR COMBI 3 (M.A - M.C)','1,83 - 2,50','1','Trasluz','82000','72000','10','1','30')</t>
  </si>
  <si>
    <t>INSERT INTO `productos`(`referencia`, `descripcion`, `anchos_tela_metro`, `unidad_medida`, `factor_apertura`, `costo_elite`, `costo_premium`, `id_tipo_p`, `proveedor_id`, `porce_precio`) VALUES ('SHEER ELEG SCR CRYSTAL','SHEER ELEG SCR CRYSTAL','1,83 - 2,50','1','Trasluz','82000','72000','10','1','30')</t>
  </si>
  <si>
    <t>INSERT INTO `productos`(`referencia`, `descripcion`, `anchos_tela_metro`, `unidad_medida`, `factor_apertura`, `costo_elite`, `costo_premium`, `id_tipo_p`, `proveedor_id`, `porce_precio`) VALUES ('SHEER ELEG SCR EXTRA WIDE','SHEER ELEG SCR EXTRA WIDE','1,83 - 2,50','1','Trasluz','82000','72000','10','1','30')</t>
  </si>
  <si>
    <t>INSERT INTO `productos`(`referencia`, `descripcion`, `anchos_tela_metro`, `unidad_medida`, `factor_apertura`, `costo_elite`, `costo_premium`, `id_tipo_p`, `proveedor_id`, `porce_precio`) VALUES ('SHEER ELEG SCR TRAZOS M.C','SHEER ELEG SCR TRAZOS M.C','2,2','1','Trasluz','82000','72000','10','1','30')</t>
  </si>
  <si>
    <t>INSERT INTO `productos`(`referencia`, `descripcion`, `anchos_tela_metro`, `unidad_medida`, `factor_apertura`, `costo_elite`, `costo_premium`, `id_tipo_p`, `proveedor_id`, `porce_precio`) VALUES ('SHEER ELEG SCR WIDE (M.A - M.C)','SHEER ELEG SCR WIDE (M.A - M.C)','1,83 - 2,50','1','Trasluz','82000','72000','10','1','30')</t>
  </si>
  <si>
    <t>INSERT INTO `productos`(`referencia`, `descripcion`, `anchos_tela_metro`, `unidad_medida`, `factor_apertura`, `costo_elite`, `costo_premium`, `id_tipo_p`, `proveedor_id`, `porce_precio`) VALUES ('SHEER ELEG SCR WIDE COMBI 3 (M.A - M.C)','SHEER ELEG SCR WIDE COMBI 3 (M.A - M.C)','1,83 - 2,20','1','Trasluz','82000','72000','10','1','30')</t>
  </si>
  <si>
    <r>
      <rPr>
        <b/>
        <sz val="26.5"/>
        <color rgb="FF1F497C"/>
        <rFont val="Arial"/>
        <charset val="134"/>
      </rPr>
      <t>PANEL JAPONÉS BLACK OUT</t>
    </r>
  </si>
  <si>
    <r>
      <rPr>
        <b/>
        <sz val="9"/>
        <rFont val="Arial"/>
        <charset val="134"/>
      </rPr>
      <t>BLACKOUT DUAL COLOR</t>
    </r>
  </si>
  <si>
    <r>
      <rPr>
        <sz val="7.5"/>
        <rFont val="Arial MT"/>
        <charset val="134"/>
      </rPr>
      <t>2,00 - 2,80</t>
    </r>
  </si>
  <si>
    <r>
      <rPr>
        <b/>
        <sz val="9"/>
        <rFont val="Arial"/>
        <charset val="134"/>
      </rPr>
      <t>BLACKOUT PRINTED</t>
    </r>
  </si>
  <si>
    <r>
      <rPr>
        <b/>
        <sz val="9"/>
        <rFont val="Arial"/>
        <charset val="134"/>
      </rPr>
      <t>BLACKOUT TEX</t>
    </r>
  </si>
  <si>
    <r>
      <rPr>
        <sz val="7.5"/>
        <rFont val="Arial MT"/>
        <charset val="134"/>
      </rPr>
      <t>2,00 - 3,00</t>
    </r>
  </si>
  <si>
    <r>
      <rPr>
        <b/>
        <sz val="9"/>
        <rFont val="Arial"/>
        <charset val="134"/>
      </rPr>
      <t>BLACKOUT STAR</t>
    </r>
  </si>
  <si>
    <r>
      <rPr>
        <b/>
        <sz val="9"/>
        <rFont val="Arial"/>
        <charset val="134"/>
      </rPr>
      <t>BLACKOUT APOLO</t>
    </r>
  </si>
  <si>
    <r>
      <rPr>
        <b/>
        <sz val="9"/>
        <rFont val="Arial"/>
        <charset val="134"/>
      </rPr>
      <t>BLACKOUT PEACOCK METALLIC</t>
    </r>
  </si>
  <si>
    <r>
      <rPr>
        <b/>
        <sz val="9"/>
        <rFont val="Arial"/>
        <charset val="134"/>
      </rPr>
      <t>BLACKOUT ASIA</t>
    </r>
  </si>
  <si>
    <r>
      <rPr>
        <b/>
        <sz val="9"/>
        <rFont val="Arial"/>
        <charset val="134"/>
      </rPr>
      <t>BLACKOUT ATENAS</t>
    </r>
  </si>
  <si>
    <r>
      <rPr>
        <b/>
        <sz val="9"/>
        <rFont val="Arial"/>
        <charset val="134"/>
      </rPr>
      <t>BLACKOUT GLITTER (NUEVO)</t>
    </r>
  </si>
  <si>
    <r>
      <rPr>
        <b/>
        <sz val="9"/>
        <rFont val="Arial"/>
        <charset val="134"/>
      </rPr>
      <t>BLACKOUT LINO (NUEVO)</t>
    </r>
  </si>
  <si>
    <r>
      <rPr>
        <b/>
        <sz val="9"/>
        <rFont val="Arial"/>
        <charset val="134"/>
      </rPr>
      <t>BLACKOUT LISBOA</t>
    </r>
  </si>
  <si>
    <r>
      <rPr>
        <b/>
        <sz val="9"/>
        <rFont val="Arial"/>
        <charset val="134"/>
      </rPr>
      <t>BLACKOUT MOIRE</t>
    </r>
  </si>
  <si>
    <r>
      <rPr>
        <b/>
        <sz val="26.5"/>
        <color rgb="FF1F497C"/>
        <rFont val="Arial"/>
        <charset val="134"/>
      </rPr>
      <t>MEMBRANAS</t>
    </r>
  </si>
  <si>
    <r>
      <rPr>
        <b/>
        <sz val="26.5"/>
        <color rgb="FF1F497C"/>
        <rFont val="Arial"/>
        <charset val="134"/>
      </rPr>
      <t>SCREEN PARA EXTERIORES</t>
    </r>
  </si>
  <si>
    <t>INSERT INTO `productos`(`referencia`, `descripcion`, `anchos_tela_metro`, `unidad_medida`, `factor_apertura`, `costo_elite`, `costo_premium`, `id_tipo_p`, `proveedor_id`, `porce_precio`) VALUES ('BLACKOUT DUAL COLOR','BLACKOUT DUAL COLOR','2,00 - 2,80','1','Blackout','87000','77000','11','1','30')</t>
  </si>
  <si>
    <t>INSERT INTO `productos`(`referencia`, `descripcion`, `anchos_tela_metro`, `unidad_medida`, `factor_apertura`, `costo_elite`, `costo_premium`, `id_tipo_p`, `proveedor_id`, `porce_precio`) VALUES ('BLACKOUT PRINTED','BLACKOUT PRINTED','1,60 - 2,00 - 2,50','1','Blackout','60000','53000','11','1','30')</t>
  </si>
  <si>
    <t>INSERT INTO `productos`(`referencia`, `descripcion`, `anchos_tela_metro`, `unidad_medida`, `factor_apertura`, `costo_elite`, `costo_premium`, `id_tipo_p`, `proveedor_id`, `porce_precio`) VALUES ('BLACKOUT TEX','BLACKOUT TEX','2,00 - 3,00','1','Blackout','96000','85000','11','1','30')</t>
  </si>
  <si>
    <t>INSERT INTO `productos`(`referencia`, `descripcion`, `anchos_tela_metro`, `unidad_medida`, `factor_apertura`, `costo_elite`, `costo_premium`, `id_tipo_p`, `proveedor_id`, `porce_precio`) VALUES ('BLACKOUT STAR','BLACKOUT STAR','3,1','1','Blackout','133000','116000','11','1','30')</t>
  </si>
  <si>
    <t>INSERT INTO `productos`(`referencia`, `descripcion`, `anchos_tela_metro`, `unidad_medida`, `factor_apertura`, `costo_elite`, `costo_premium`, `id_tipo_p`, `proveedor_id`, `porce_precio`) VALUES ('BLACKOUT APOLO','BLACKOUT APOLO','4,1','1','Blackout','154000','135000','11','1','30')</t>
  </si>
  <si>
    <t>INSERT INTO `productos`(`referencia`, `descripcion`, `anchos_tela_metro`, `unidad_medida`, `factor_apertura`, `costo_elite`, `costo_premium`, `id_tipo_p`, `proveedor_id`, `porce_precio`) VALUES ('BLACKOUT PEACOCK METALLIC','BLACKOUT PEACOCK METALLIC','2,75','1','Blackout','88000','79000','11','1','30')</t>
  </si>
  <si>
    <t>INSERT INTO `productos`(`referencia`, `descripcion`, `anchos_tela_metro`, `unidad_medida`, `factor_apertura`, `costo_elite`, `costo_premium`, `id_tipo_p`, `proveedor_id`, `porce_precio`) VALUES ('BLACKOUT ASIA','BLACKOUT ASIA','1,83','1','Blackout','57000','51000','11','1','30')</t>
  </si>
  <si>
    <t>INSERT INTO `productos`(`referencia`, `descripcion`, `anchos_tela_metro`, `unidad_medida`, `factor_apertura`, `costo_elite`, `costo_premium`, `id_tipo_p`, `proveedor_id`, `porce_precio`) VALUES ('BLACKOUT ATENAS','BLACKOUT ATENAS','2','1','Blackout','80000','72000','11','1','30')</t>
  </si>
  <si>
    <t>INSERT INTO `productos`(`referencia`, `descripcion`, `anchos_tela_metro`, `unidad_medida`, `factor_apertura`, `costo_elite`, `costo_premium`, `id_tipo_p`, `proveedor_id`, `porce_precio`) VALUES ('BLACKOUT GLITTER (NUEVO)','BLACKOUT GLITTER (NUEVO)','2,4','1','Blackout','154000','135000','11','1','30')</t>
  </si>
  <si>
    <t>INSERT INTO `productos`(`referencia`, `descripcion`, `anchos_tela_metro`, `unidad_medida`, `factor_apertura`, `costo_elite`, `costo_premium`, `id_tipo_p`, `proveedor_id`, `porce_precio`) VALUES ('BLACKOUT LINO (NUEVO)','BLACKOUT LINO (NUEVO)','2,4','1','Blackout','140000','122000','11','1','30')</t>
  </si>
  <si>
    <t>INSERT INTO `productos`(`referencia`, `descripcion`, `anchos_tela_metro`, `unidad_medida`, `factor_apertura`, `costo_elite`, `costo_premium`, `id_tipo_p`, `proveedor_id`, `porce_precio`) VALUES ('BLACKOUT LISBOA','BLACKOUT LISBOA','2,4','1','Blackout','99000','89000','11','1','30')</t>
  </si>
  <si>
    <t>INSERT INTO `productos`(`referencia`, `descripcion`, `anchos_tela_metro`, `unidad_medida`, `factor_apertura`, `costo_elite`, `costo_premium`, `id_tipo_p`, `proveedor_id`, `porce_precio`) VALUES ('BLACKOUT MOIRE','BLACKOUT MOIRE','1,83','1','Blackout','64000','57000','11','1','30')</t>
  </si>
  <si>
    <t>INSERT INTO `productos`(`referencia`, `descripcion`, `anchos_tela_metro`, `unidad_medida`, `factor_apertura`, `costo_elite`, `costo_premium`, `id_tipo_p`, `proveedor_id`, `porce_precio`) VALUES ('SOLTIS 88','SOLTIS 88','1,77','1','0,08','165000','145000','5','1','30')</t>
  </si>
  <si>
    <t>INSERT INTO `productos`(`referencia`, `descripcion`, `anchos_tela_metro`, `unidad_medida`, `factor_apertura`, `costo_elite`, `costo_premium`, `id_tipo_p`, `proveedor_id`, `porce_precio`) VALUES ('SOLTIS 92','SOLTIS 92','1,77','1','0,05','175000','154000','5','1','30')</t>
  </si>
  <si>
    <t>INSERT INTO `productos`(`referencia`, `descripcion`, `anchos_tela_metro`, `unidad_medida`, `factor_apertura`, `costo_elite`, `costo_premium`, `id_tipo_p`, `proveedor_id`, `porce_precio`) VALUES ('SCREEN PARA EXTERIORES','SCREEN PARA EXTERIORES','3','1','0,03','99000','87000','17','1','30')</t>
  </si>
  <si>
    <r>
      <rPr>
        <b/>
        <sz val="26.5"/>
        <color rgb="FF1F497C"/>
        <rFont val="Arial"/>
        <charset val="134"/>
      </rPr>
      <t>SISTEMAS PANEL JAPONÉS</t>
    </r>
  </si>
  <si>
    <r>
      <rPr>
        <b/>
        <sz val="9"/>
        <color rgb="FFFFFFFF"/>
        <rFont val="Arial"/>
        <charset val="134"/>
      </rPr>
      <t>SISTEMA PANEL JAPONÉS SIN TELOS (METRO LINEAL)</t>
    </r>
  </si>
  <si>
    <r>
      <rPr>
        <b/>
        <sz val="9"/>
        <color rgb="FFFFFFFF"/>
        <rFont val="Arial"/>
        <charset val="134"/>
      </rPr>
      <t>PRECIO SIN CENEFA</t>
    </r>
  </si>
  <si>
    <r>
      <rPr>
        <b/>
        <sz val="9"/>
        <color rgb="FFFFFFFF"/>
        <rFont val="Arial"/>
        <charset val="134"/>
      </rPr>
      <t xml:space="preserve">PRECIO CON
</t>
    </r>
    <r>
      <rPr>
        <b/>
        <sz val="9"/>
        <color rgb="FFFFFFFF"/>
        <rFont val="Arial"/>
        <charset val="134"/>
      </rPr>
      <t>CENEFA</t>
    </r>
  </si>
  <si>
    <r>
      <rPr>
        <sz val="7.5"/>
        <rFont val="Arial MT"/>
        <charset val="134"/>
      </rPr>
      <t>Sistema PANEL 3 Vías Blanco</t>
    </r>
  </si>
  <si>
    <r>
      <rPr>
        <sz val="7.5"/>
        <rFont val="Arial MT"/>
        <charset val="134"/>
      </rPr>
      <t>Sistema PANEL 4 Vías Blanco</t>
    </r>
  </si>
  <si>
    <r>
      <rPr>
        <sz val="7.5"/>
        <rFont val="Arial MT"/>
        <charset val="134"/>
      </rPr>
      <t>Sistema PANEL 5 Vías Blanco</t>
    </r>
  </si>
  <si>
    <r>
      <rPr>
        <sz val="7.5"/>
        <rFont val="Arial MT"/>
        <charset val="134"/>
      </rPr>
      <t>Sistema PANEL 6 Vías Blanco</t>
    </r>
  </si>
  <si>
    <r>
      <rPr>
        <sz val="7.5"/>
        <rFont val="Arial MT"/>
        <charset val="134"/>
      </rPr>
      <t>Sistema PANEL 7 Vías Blanco</t>
    </r>
  </si>
  <si>
    <r>
      <rPr>
        <sz val="7.5"/>
        <rFont val="Arial MT"/>
        <charset val="134"/>
      </rPr>
      <t>UNION RIEL 3-4-5 VIAS GALV</t>
    </r>
  </si>
  <si>
    <r>
      <rPr>
        <sz val="7.5"/>
        <rFont val="Arial MT"/>
        <charset val="134"/>
      </rPr>
      <t>UNION RIEL 6 VIAS GALVANIZADA</t>
    </r>
  </si>
  <si>
    <r>
      <rPr>
        <b/>
        <sz val="9"/>
        <color rgb="FFFFFFFF"/>
        <rFont val="Arial"/>
        <charset val="134"/>
      </rPr>
      <t>ESPECIFICACIONES TÉCNICAS</t>
    </r>
  </si>
  <si>
    <r>
      <rPr>
        <b/>
        <sz val="9"/>
        <rFont val="Arial"/>
        <charset val="134"/>
      </rPr>
      <t>ANCHO MÁXIMO:</t>
    </r>
  </si>
  <si>
    <r>
      <rPr>
        <b/>
        <sz val="9"/>
        <rFont val="Arial"/>
        <charset val="134"/>
      </rPr>
      <t>8 Mts</t>
    </r>
  </si>
  <si>
    <r>
      <rPr>
        <b/>
        <sz val="9"/>
        <rFont val="Arial"/>
        <charset val="134"/>
      </rPr>
      <t>ALTO MÁXIMO:</t>
    </r>
  </si>
  <si>
    <r>
      <rPr>
        <b/>
        <sz val="9"/>
        <rFont val="Arial"/>
        <charset val="134"/>
      </rPr>
      <t>4 Mts</t>
    </r>
  </si>
  <si>
    <r>
      <rPr>
        <b/>
        <sz val="9"/>
        <rFont val="Arial"/>
        <charset val="134"/>
      </rPr>
      <t>ANCHO MÍNIMO:</t>
    </r>
  </si>
  <si>
    <r>
      <rPr>
        <b/>
        <sz val="9"/>
        <rFont val="Arial"/>
        <charset val="134"/>
      </rPr>
      <t>1,80 Mts</t>
    </r>
  </si>
  <si>
    <r>
      <rPr>
        <b/>
        <sz val="9"/>
        <rFont val="Arial"/>
        <charset val="134"/>
      </rPr>
      <t>ALTO MÍNIMO:</t>
    </r>
  </si>
  <si>
    <r>
      <rPr>
        <b/>
        <sz val="9"/>
        <rFont val="Arial"/>
        <charset val="134"/>
      </rPr>
      <t>1,40 Mts</t>
    </r>
  </si>
  <si>
    <r>
      <rPr>
        <b/>
        <sz val="9"/>
        <rFont val="Arial"/>
        <charset val="134"/>
      </rPr>
      <t>COLOR DE RIEL:</t>
    </r>
  </si>
  <si>
    <r>
      <rPr>
        <b/>
        <sz val="9"/>
        <rFont val="Arial"/>
        <charset val="134"/>
      </rPr>
      <t>Blanco</t>
    </r>
  </si>
  <si>
    <r>
      <rPr>
        <b/>
        <sz val="9"/>
        <rFont val="Arial"/>
        <charset val="134"/>
      </rPr>
      <t>CENEFA:</t>
    </r>
  </si>
  <si>
    <r>
      <rPr>
        <b/>
        <sz val="9"/>
        <rFont val="Arial"/>
        <charset val="134"/>
      </rPr>
      <t>Beige - Blanco - Negra - Gris</t>
    </r>
  </si>
  <si>
    <r>
      <rPr>
        <b/>
        <sz val="9"/>
        <rFont val="Arial"/>
        <charset val="134"/>
      </rPr>
      <t>POSICIÓN DEL MANDO:</t>
    </r>
  </si>
  <si>
    <r>
      <rPr>
        <b/>
        <sz val="9"/>
        <rFont val="Arial"/>
        <charset val="134"/>
      </rPr>
      <t>Derecha - Izquierda</t>
    </r>
  </si>
  <si>
    <r>
      <rPr>
        <b/>
        <sz val="9"/>
        <rFont val="Arial"/>
        <charset val="134"/>
      </rPr>
      <t>NÚMERO DE CANALES</t>
    </r>
  </si>
  <si>
    <r>
      <rPr>
        <b/>
        <sz val="9"/>
        <rFont val="Arial"/>
        <charset val="134"/>
      </rPr>
      <t>3 - 4 - 5 - 6</t>
    </r>
  </si>
  <si>
    <r>
      <rPr>
        <b/>
        <sz val="9"/>
        <rFont val="Arial"/>
        <charset val="134"/>
      </rPr>
      <t>RECOGER:</t>
    </r>
  </si>
  <si>
    <r>
      <rPr>
        <b/>
        <sz val="9"/>
        <rFont val="Arial"/>
        <charset val="134"/>
      </rPr>
      <t>Derecha - Izquierda - Centro - Extremos</t>
    </r>
  </si>
  <si>
    <r>
      <rPr>
        <b/>
        <sz val="9"/>
        <rFont val="Arial"/>
        <charset val="134"/>
      </rPr>
      <t>INSTALACIÓN</t>
    </r>
  </si>
  <si>
    <r>
      <rPr>
        <b/>
        <sz val="9"/>
        <rFont val="Arial"/>
        <charset val="134"/>
      </rPr>
      <t>Techo o Pared</t>
    </r>
  </si>
  <si>
    <r>
      <rPr>
        <b/>
        <sz val="9"/>
        <rFont val="Arial"/>
        <charset val="134"/>
      </rPr>
      <t>MANEJO:</t>
    </r>
  </si>
  <si>
    <r>
      <rPr>
        <b/>
        <sz val="9"/>
        <rFont val="Arial"/>
        <charset val="134"/>
      </rPr>
      <t>Bastón - Cordón - Motorizado</t>
    </r>
  </si>
  <si>
    <r>
      <rPr>
        <b/>
        <sz val="9"/>
        <rFont val="Arial"/>
        <charset val="134"/>
      </rPr>
      <t>TRASLAPE DE PANEL:</t>
    </r>
  </si>
  <si>
    <r>
      <rPr>
        <b/>
        <sz val="9"/>
        <rFont val="Arial"/>
        <charset val="134"/>
      </rPr>
      <t>10 CM</t>
    </r>
  </si>
  <si>
    <t>INSERT INTO `productos`(`referencia`, `descripcion`, `anchos_tela_metro`, `unidad_medida`, `factor_apertura`, `costo_elite`, `costo_premium`, `id_tipo_p`, `proveedor_id`, `porce_precio`) VALUES ('Sistema PANEL 3 Vías Blanco','Sistema PANEL 3 Vías Blanco','','2','','57000','62000','18','1','30')</t>
  </si>
  <si>
    <t>INSERT INTO `productos`(`referencia`, `descripcion`, `anchos_tela_metro`, `unidad_medida`, `factor_apertura`, `costo_elite`, `costo_premium`, `id_tipo_p`, `proveedor_id`, `porce_precio`) VALUES ('Sistema PANEL 4 Vías Blanco','Sistema PANEL 4 Vías Blanco','','2','','62000','67000','18','1','30')</t>
  </si>
  <si>
    <t>INSERT INTO `productos`(`referencia`, `descripcion`, `anchos_tela_metro`, `unidad_medida`, `factor_apertura`, `costo_elite`, `costo_premium`, `id_tipo_p`, `proveedor_id`, `porce_precio`) VALUES ('Sistema PANEL 5 Vías Blanco','Sistema PANEL 5 Vías Blanco','','2','','68000','74000','18','1','30')</t>
  </si>
  <si>
    <t>INSERT INTO `productos`(`referencia`, `descripcion`, `anchos_tela_metro`, `unidad_medida`, `factor_apertura`, `costo_elite`, `costo_premium`, `id_tipo_p`, `proveedor_id`, `porce_precio`) VALUES ('Sistema PANEL 6 Vías Blanco','Sistema PANEL 6 Vías Blanco','','2','','75000','81000','18','1','30')</t>
  </si>
  <si>
    <t>INSERT INTO `productos`(`referencia`, `descripcion`, `anchos_tela_metro`, `unidad_medida`, `factor_apertura`, `costo_elite`, `costo_premium`, `id_tipo_p`, `proveedor_id`, `porce_precio`) VALUES ('Sistema PANEL 7 Vías Blanco','Sistema PANEL 7 Vías Blanco','','2','','75000','81000','18','1','30')</t>
  </si>
  <si>
    <t>INSERT INTO `productos`(`referencia`, `descripcion`, `anchos_tela_metro`, `unidad_medida`, `factor_apertura`, `costo_elite`, `costo_premium`, `id_tipo_p`, `proveedor_id`, `porce_precio`) VALUES ('UNION RIEL 3-4-5 VIAS GALV','UNION RIEL 3-4-5 VIAS GALV','','2','','5000','','18','1','30')</t>
  </si>
  <si>
    <t>INSERT INTO `productos`(`referencia`, `descripcion`, `anchos_tela_metro`, `unidad_medida`, `factor_apertura`, `costo_elite`, `costo_premium`, `id_tipo_p`, `proveedor_id`, `porce_precio`) VALUES ('UNION RIEL 6 VIAS GALVANIZADA','UNION RIEL 6 VIAS GALVANIZADA','','2','','9200','','18','1','30')</t>
  </si>
  <si>
    <r>
      <rPr>
        <b/>
        <sz val="23"/>
        <color rgb="FF1F497C"/>
        <rFont val="Arial"/>
        <charset val="134"/>
      </rPr>
      <t>CORTINA ROMANA EN SCREEN</t>
    </r>
  </si>
  <si>
    <r>
      <rPr>
        <b/>
        <sz val="10.5"/>
        <color rgb="FFFFFFFF"/>
        <rFont val="Arial"/>
        <charset val="134"/>
      </rPr>
      <t>REFERENCIA</t>
    </r>
  </si>
  <si>
    <r>
      <rPr>
        <b/>
        <sz val="10.5"/>
        <color rgb="FFFFFFFF"/>
        <rFont val="Arial"/>
        <charset val="134"/>
      </rPr>
      <t xml:space="preserve">ANCHOS DE TELA
</t>
    </r>
    <r>
      <rPr>
        <b/>
        <sz val="10.5"/>
        <color rgb="FFFFFFFF"/>
        <rFont val="Arial"/>
        <charset val="134"/>
      </rPr>
      <t>(Metros)</t>
    </r>
  </si>
  <si>
    <r>
      <rPr>
        <b/>
        <sz val="10.5"/>
        <color rgb="FFFFFFFF"/>
        <rFont val="Arial"/>
        <charset val="134"/>
      </rPr>
      <t>FACTOR DE APERTURA</t>
    </r>
  </si>
  <si>
    <r>
      <rPr>
        <b/>
        <sz val="10.5"/>
        <color rgb="FFFFFFFF"/>
        <rFont val="Arial"/>
        <charset val="134"/>
      </rPr>
      <t>PREMIUM</t>
    </r>
  </si>
  <si>
    <r>
      <rPr>
        <b/>
        <sz val="7"/>
        <color rgb="FFFFFFFF"/>
        <rFont val="Arial"/>
        <charset val="134"/>
      </rPr>
      <t xml:space="preserve">LUXURY CADENA CONTINUA, SEMIAUTOMATICA O EN
</t>
    </r>
    <r>
      <rPr>
        <b/>
        <sz val="7"/>
        <color rgb="FFFFFFFF"/>
        <rFont val="Arial"/>
        <charset val="134"/>
      </rPr>
      <t>RIEL DE SHEER</t>
    </r>
  </si>
  <si>
    <r>
      <rPr>
        <b/>
        <sz val="10.5"/>
        <rFont val="Arial"/>
        <charset val="134"/>
      </rPr>
      <t>SOLAR SCR 3001</t>
    </r>
  </si>
  <si>
    <r>
      <rPr>
        <sz val="9"/>
        <rFont val="Arial MT"/>
        <charset val="134"/>
      </rPr>
      <t>1,60 - 2,00 - 2,50</t>
    </r>
  </si>
  <si>
    <r>
      <rPr>
        <b/>
        <sz val="10.5"/>
        <rFont val="Arial"/>
        <charset val="134"/>
      </rPr>
      <t>SOLAR SCR 3003</t>
    </r>
  </si>
  <si>
    <r>
      <rPr>
        <sz val="9"/>
        <rFont val="Arial MT"/>
        <charset val="134"/>
      </rPr>
      <t>1,60 - 2,00 - 2,50 - 3,00</t>
    </r>
  </si>
  <si>
    <r>
      <rPr>
        <b/>
        <sz val="10.5"/>
        <rFont val="Arial"/>
        <charset val="134"/>
      </rPr>
      <t>SOLAR SCR 3005</t>
    </r>
  </si>
  <si>
    <r>
      <rPr>
        <b/>
        <sz val="10.5"/>
        <rFont val="Arial"/>
        <charset val="134"/>
      </rPr>
      <t>SCREEN 303</t>
    </r>
  </si>
  <si>
    <r>
      <rPr>
        <sz val="9"/>
        <rFont val="Arial MT"/>
        <charset val="134"/>
      </rPr>
      <t>1,83 - 2,50</t>
    </r>
  </si>
  <si>
    <r>
      <rPr>
        <b/>
        <sz val="10.5"/>
        <rFont val="Arial"/>
        <charset val="134"/>
      </rPr>
      <t>SCREEN 305</t>
    </r>
  </si>
  <si>
    <r>
      <rPr>
        <b/>
        <sz val="10.5"/>
        <rFont val="Arial"/>
        <charset val="134"/>
      </rPr>
      <t>SCREEN 310</t>
    </r>
  </si>
  <si>
    <r>
      <rPr>
        <b/>
        <sz val="10.5"/>
        <rFont val="Arial"/>
        <charset val="134"/>
      </rPr>
      <t>SCREEN 401</t>
    </r>
  </si>
  <si>
    <r>
      <rPr>
        <b/>
        <sz val="10.5"/>
        <rFont val="Arial"/>
        <charset val="134"/>
      </rPr>
      <t>SCREEN 410-L</t>
    </r>
  </si>
  <si>
    <r>
      <rPr>
        <sz val="9"/>
        <rFont val="Arial MT"/>
        <charset val="134"/>
      </rPr>
      <t>1,83 - 2,50 - 3,00</t>
    </r>
  </si>
  <si>
    <r>
      <rPr>
        <b/>
        <sz val="10.5"/>
        <rFont val="Arial"/>
        <charset val="134"/>
      </rPr>
      <t>SCREEN 411</t>
    </r>
  </si>
  <si>
    <r>
      <rPr>
        <sz val="9"/>
        <rFont val="Arial MT"/>
        <charset val="134"/>
      </rPr>
      <t>1,80 - 2,50</t>
    </r>
  </si>
  <si>
    <r>
      <rPr>
        <b/>
        <sz val="10.5"/>
        <rFont val="Arial"/>
        <charset val="134"/>
      </rPr>
      <t>SCREEN 412</t>
    </r>
  </si>
  <si>
    <r>
      <rPr>
        <b/>
        <sz val="10.5"/>
        <rFont val="Arial"/>
        <charset val="134"/>
      </rPr>
      <t>SCREEN 416-L</t>
    </r>
  </si>
  <si>
    <r>
      <rPr>
        <b/>
        <sz val="10.5"/>
        <rFont val="Arial"/>
        <charset val="134"/>
      </rPr>
      <t>SCREEN 420</t>
    </r>
  </si>
  <si>
    <r>
      <rPr>
        <b/>
        <sz val="10.5"/>
        <rFont val="Arial"/>
        <charset val="134"/>
      </rPr>
      <t>SCREEN 425</t>
    </r>
  </si>
  <si>
    <r>
      <rPr>
        <b/>
        <sz val="10.5"/>
        <rFont val="Arial"/>
        <charset val="134"/>
      </rPr>
      <t>SCREEN 508 NEW CRYSTAL</t>
    </r>
  </si>
  <si>
    <r>
      <rPr>
        <b/>
        <sz val="10.5"/>
        <rFont val="Arial"/>
        <charset val="134"/>
      </rPr>
      <t>SCREEN 511 ESPIGA</t>
    </r>
  </si>
  <si>
    <r>
      <rPr>
        <b/>
        <sz val="10.5"/>
        <rFont val="Arial"/>
        <charset val="134"/>
      </rPr>
      <t>SCREEN 523</t>
    </r>
  </si>
  <si>
    <r>
      <rPr>
        <sz val="9"/>
        <rFont val="Arial MT"/>
        <charset val="134"/>
      </rPr>
      <t>2,00 - 2,50</t>
    </r>
  </si>
  <si>
    <r>
      <rPr>
        <b/>
        <sz val="10.5"/>
        <rFont val="Arial"/>
        <charset val="134"/>
      </rPr>
      <t>SCREEN 550 CRISTAL</t>
    </r>
  </si>
  <si>
    <r>
      <rPr>
        <b/>
        <sz val="10.5"/>
        <rFont val="Arial"/>
        <charset val="134"/>
      </rPr>
      <t>SCREEN 573 RUSTICO</t>
    </r>
  </si>
  <si>
    <r>
      <rPr>
        <sz val="9"/>
        <rFont val="Arial MT"/>
        <charset val="134"/>
      </rPr>
      <t>2,00 - 2,50 - 3,00</t>
    </r>
  </si>
  <si>
    <r>
      <rPr>
        <b/>
        <sz val="10.5"/>
        <rFont val="Arial"/>
        <charset val="134"/>
      </rPr>
      <t>SCREEN ESTUCO</t>
    </r>
  </si>
  <si>
    <r>
      <rPr>
        <b/>
        <sz val="10.5"/>
        <rFont val="Arial"/>
        <charset val="134"/>
      </rPr>
      <t>SCREEN GRANITO</t>
    </r>
  </si>
  <si>
    <r>
      <rPr>
        <b/>
        <sz val="10.5"/>
        <rFont val="Arial"/>
        <charset val="134"/>
      </rPr>
      <t>SCREEN JACQUARD CORCEGA</t>
    </r>
  </si>
  <si>
    <r>
      <rPr>
        <sz val="9"/>
        <rFont val="Arial MT"/>
        <charset val="134"/>
      </rPr>
      <t>2,00 - 2,60</t>
    </r>
  </si>
  <si>
    <r>
      <rPr>
        <b/>
        <sz val="10.5"/>
        <rFont val="Arial"/>
        <charset val="134"/>
      </rPr>
      <t>SCREEN JACQUARD INCANTO</t>
    </r>
  </si>
  <si>
    <r>
      <rPr>
        <b/>
        <sz val="10.5"/>
        <rFont val="Arial"/>
        <charset val="134"/>
      </rPr>
      <t>SCREEN PALMA</t>
    </r>
  </si>
  <si>
    <r>
      <rPr>
        <b/>
        <sz val="10.5"/>
        <rFont val="Arial"/>
        <charset val="134"/>
      </rPr>
      <t>SCREEN PLATINUM</t>
    </r>
  </si>
  <si>
    <r>
      <rPr>
        <b/>
        <sz val="10.5"/>
        <rFont val="Arial"/>
        <charset val="134"/>
      </rPr>
      <t>SCREEN RATAN</t>
    </r>
  </si>
  <si>
    <r>
      <rPr>
        <b/>
        <sz val="10.5"/>
        <rFont val="Arial"/>
        <charset val="134"/>
      </rPr>
      <t>SCREEN REFLECTIVE</t>
    </r>
  </si>
  <si>
    <r>
      <rPr>
        <sz val="9"/>
        <rFont val="Arial MT"/>
        <charset val="134"/>
      </rPr>
      <t>1,83 - 2,00 - 2,50</t>
    </r>
  </si>
  <si>
    <r>
      <rPr>
        <b/>
        <sz val="10.5"/>
        <rFont val="Arial"/>
        <charset val="134"/>
      </rPr>
      <t>SCREEN SPIRAL</t>
    </r>
  </si>
  <si>
    <r>
      <rPr>
        <b/>
        <sz val="10.5"/>
        <rFont val="Arial"/>
        <charset val="134"/>
      </rPr>
      <t>SCREEN WINTER</t>
    </r>
  </si>
  <si>
    <r>
      <rPr>
        <b/>
        <sz val="10.5"/>
        <rFont val="Arial"/>
        <charset val="134"/>
      </rPr>
      <t>SCREEN 4000</t>
    </r>
  </si>
  <si>
    <r>
      <rPr>
        <b/>
        <sz val="10.5"/>
        <rFont val="Arial"/>
        <charset val="134"/>
      </rPr>
      <t>SCREEN ESTUCO CRYSTAL</t>
    </r>
  </si>
  <si>
    <t>INSERT INTO `productos`(`referencia`, `descripcion`, `anchos_tela_metro`, `unidad_medida`, `factor_apertura`, `costo_elite`, `costo_premium`, `id_tipo_p`, `proveedor_id`, `porce_precio`) VALUES ('SOLAR SCR 3001','SOLAR SCR 3001','1,60 - 2,00 - 2,50','1','1','72000','79000','19','1','30')</t>
  </si>
  <si>
    <t>INSERT INTO `productos`(`referencia`, `descripcion`, `anchos_tela_metro`, `unidad_medida`, `factor_apertura`, `costo_elite`, `costo_premium`, `id_tipo_p`, `proveedor_id`, `porce_precio`) VALUES ('SOLAR SCR 3003','SOLAR SCR 3003','1,60 - 2,00 - 2,50 - 3,00','1','3','67000','74000','19','1','30')</t>
  </si>
  <si>
    <t>INSERT INTO `productos`(`referencia`, `descripcion`, `anchos_tela_metro`, `unidad_medida`, `factor_apertura`, `costo_elite`, `costo_premium`, `id_tipo_p`, `proveedor_id`, `porce_precio`) VALUES ('SOLAR SCR 3005','SOLAR SCR 3005','1,60 - 2,00 - 2,50 - 3,00','1','5','60000','66000','19','1','30')</t>
  </si>
  <si>
    <t>INSERT INTO `productos`(`referencia`, `descripcion`, `anchos_tela_metro`, `unidad_medida`, `factor_apertura`, `costo_elite`, `costo_premium`, `id_tipo_p`, `proveedor_id`, `porce_precio`) VALUES ('SCREEN 303','SCREEN 303','1,83 - 2,50','1','3','86000','95000','19','1','30')</t>
  </si>
  <si>
    <t>INSERT INTO `productos`(`referencia`, `descripcion`, `anchos_tela_metro`, `unidad_medida`, `factor_apertura`, `costo_elite`, `costo_premium`, `id_tipo_p`, `proveedor_id`, `porce_precio`) VALUES ('SCREEN 305','SCREEN 305','1,83 - 2,50','1','5','76000','84000','19','1','30')</t>
  </si>
  <si>
    <t>INSERT INTO `productos`(`referencia`, `descripcion`, `anchos_tela_metro`, `unidad_medida`, `factor_apertura`, `costo_elite`, `costo_premium`, `id_tipo_p`, `proveedor_id`, `porce_precio`) VALUES ('SCREEN 310','SCREEN 310','1,83','1','10','60000','66000','19','1','30')</t>
  </si>
  <si>
    <t>INSERT INTO `productos`(`referencia`, `descripcion`, `anchos_tela_metro`, `unidad_medida`, `factor_apertura`, `costo_elite`, `costo_premium`, `id_tipo_p`, `proveedor_id`, `porce_precio`) VALUES ('SCREEN 401','SCREEN 401','1,83 - 2,50','1','1','89000','98000','19','1','30')</t>
  </si>
  <si>
    <t>INSERT INTO `productos`(`referencia`, `descripcion`, `anchos_tela_metro`, `unidad_medida`, `factor_apertura`, `costo_elite`, `costo_premium`, `id_tipo_p`, `proveedor_id`, `porce_precio`) VALUES ('SCREEN 410-L','SCREEN 410-L','1,83 - 2,50 - 3,00','1','10','63000','70000','19','1','30')</t>
  </si>
  <si>
    <t>INSERT INTO `productos`(`referencia`, `descripcion`, `anchos_tela_metro`, `unidad_medida`, `factor_apertura`, `costo_elite`, `costo_premium`, `id_tipo_p`, `proveedor_id`, `porce_precio`) VALUES ('SCREEN 411','SCREEN 411','1,80 - 2,50','1','11','85000','94000','19','1','30')</t>
  </si>
  <si>
    <t>INSERT INTO `productos`(`referencia`, `descripcion`, `anchos_tela_metro`, `unidad_medida`, `factor_apertura`, `costo_elite`, `costo_premium`, `id_tipo_p`, `proveedor_id`, `porce_precio`) VALUES ('SCREEN 412','SCREEN 412','1,83 - 2,50 - 3,00','1','12','85000','94000','19','1','30')</t>
  </si>
  <si>
    <t>INSERT INTO `productos`(`referencia`, `descripcion`, `anchos_tela_metro`, `unidad_medida`, `factor_apertura`, `costo_elite`, `costo_premium`, `id_tipo_p`, `proveedor_id`, `porce_precio`) VALUES ('SCREEN 416-L','SCREEN 416-L','1,83 - 2,50','1','16','67000','74000','19','1','30')</t>
  </si>
  <si>
    <t>INSERT INTO `productos`(`referencia`, `descripcion`, `anchos_tela_metro`, `unidad_medida`, `factor_apertura`, `costo_elite`, `costo_premium`, `id_tipo_p`, `proveedor_id`, `porce_precio`) VALUES ('SCREEN 420','SCREEN 420','1,83 - 2,50','1','10','86000','95000','19','1','30')</t>
  </si>
  <si>
    <t>INSERT INTO `productos`(`referencia`, `descripcion`, `anchos_tela_metro`, `unidad_medida`, `factor_apertura`, `costo_elite`, `costo_premium`, `id_tipo_p`, `proveedor_id`, `porce_precio`) VALUES ('SCREEN 425','SCREEN 425','1,83 - 2,50','1','5','72000','80000','19','1','30')</t>
  </si>
  <si>
    <t>INSERT INTO `productos`(`referencia`, `descripcion`, `anchos_tela_metro`, `unidad_medida`, `factor_apertura`, `costo_elite`, `costo_premium`, `id_tipo_p`, `proveedor_id`, `porce_precio`) VALUES ('SCREEN 508 NEW CRYSTAL','SCREEN 508 NEW CRYSTAL','1,80 - 2,50','1','8','99000','109000','19','1','30')</t>
  </si>
  <si>
    <t>INSERT INTO `productos`(`referencia`, `descripcion`, `anchos_tela_metro`, `unidad_medida`, `factor_apertura`, `costo_elite`, `costo_premium`, `id_tipo_p`, `proveedor_id`, `porce_precio`) VALUES ('SCREEN 511 ESPIGA','SCREEN 511 ESPIGA','1,80 - 2,50','1','11','105000','115000','19','1','30')</t>
  </si>
  <si>
    <t>INSERT INTO `productos`(`referencia`, `descripcion`, `anchos_tela_metro`, `unidad_medida`, `factor_apertura`, `costo_elite`, `costo_premium`, `id_tipo_p`, `proveedor_id`, `porce_precio`) VALUES ('SCREEN 523','SCREEN 523','2,00 - 2,50','1','3','82000','90000','19','1','30')</t>
  </si>
  <si>
    <t>INSERT INTO `productos`(`referencia`, `descripcion`, `anchos_tela_metro`, `unidad_medida`, `factor_apertura`, `costo_elite`, `costo_premium`, `id_tipo_p`, `proveedor_id`, `porce_precio`) VALUES ('SCREEN 550 CRISTAL','SCREEN 550 CRISTAL','1,83 - 2,50 - 3,00','1','5','87000','96000','19','1','30')</t>
  </si>
  <si>
    <t>INSERT INTO `productos`(`referencia`, `descripcion`, `anchos_tela_metro`, `unidad_medida`, `factor_apertura`, `costo_elite`, `costo_premium`, `id_tipo_p`, `proveedor_id`, `porce_precio`) VALUES ('SCREEN 573 RUSTICO','SCREEN 573 RUSTICO','2,00 - 2,50 - 3,00','1','3','105000','115000','19','1','30')</t>
  </si>
  <si>
    <t>INSERT INTO `productos`(`referencia`, `descripcion`, `anchos_tela_metro`, `unidad_medida`, `factor_apertura`, `costo_elite`, `costo_premium`, `id_tipo_p`, `proveedor_id`, `porce_precio`) VALUES ('SCREEN ESTUCO','SCREEN ESTUCO','2,00 - 2,50','1','5','77000','85000','19','1','30')</t>
  </si>
  <si>
    <t>INSERT INTO `productos`(`referencia`, `descripcion`, `anchos_tela_metro`, `unidad_medida`, `factor_apertura`, `costo_elite`, `costo_premium`, `id_tipo_p`, `proveedor_id`, `porce_precio`) VALUES ('SCREEN GRANITO','SCREEN GRANITO','1,83 - 2,50','1','3','80000','88000','19','1','30')</t>
  </si>
  <si>
    <t>INSERT INTO `productos`(`referencia`, `descripcion`, `anchos_tela_metro`, `unidad_medida`, `factor_apertura`, `costo_elite`, `costo_premium`, `id_tipo_p`, `proveedor_id`, `porce_precio`) VALUES ('SCREEN JACQUARD CORCEGA','SCREEN JACQUARD CORCEGA','2,00 - 2,60','1','7','92000','101000','19','1','30')</t>
  </si>
  <si>
    <t>INSERT INTO `productos`(`referencia`, `descripcion`, `anchos_tela_metro`, `unidad_medida`, `factor_apertura`, `costo_elite`, `costo_premium`, `id_tipo_p`, `proveedor_id`, `porce_precio`) VALUES ('SCREEN JACQUARD INCANTO','SCREEN JACQUARD INCANTO','2,00 - 2,60','1','3','92000','101000','19','1','30')</t>
  </si>
  <si>
    <t>INSERT INTO `productos`(`referencia`, `descripcion`, `anchos_tela_metro`, `unidad_medida`, `factor_apertura`, `costo_elite`, `costo_premium`, `id_tipo_p`, `proveedor_id`, `porce_precio`) VALUES ('SCREEN PALMA','SCREEN PALMA','2,43','1','7','110000','120000','19','1','30')</t>
  </si>
  <si>
    <t>INSERT INTO `productos`(`referencia`, `descripcion`, `anchos_tela_metro`, `unidad_medida`, `factor_apertura`, `costo_elite`, `costo_premium`, `id_tipo_p`, `proveedor_id`, `porce_precio`) VALUES ('SCREEN PLATINUM','SCREEN PLATINUM','2,00 - 2,50','1','3','105000','115000','19','1','30')</t>
  </si>
  <si>
    <t>INSERT INTO `productos`(`referencia`, `descripcion`, `anchos_tela_metro`, `unidad_medida`, `factor_apertura`, `costo_elite`, `costo_premium`, `id_tipo_p`, `proveedor_id`, `porce_precio`) VALUES ('SCREEN RATAN','SCREEN RATAN','1,83 - 2,50','1','5','84000','93000','19','1','30')</t>
  </si>
  <si>
    <t>INSERT INTO `productos`(`referencia`, `descripcion`, `anchos_tela_metro`, `unidad_medida`, `factor_apertura`, `costo_elite`, `costo_premium`, `id_tipo_p`, `proveedor_id`, `porce_precio`) VALUES ('SCREEN REFLECTIVE','SCREEN REFLECTIVE','1,83 - 2,00 - 2,50','1','3','110000','120000','19','1','30')</t>
  </si>
  <si>
    <t>INSERT INTO `productos`(`referencia`, `descripcion`, `anchos_tela_metro`, `unidad_medida`, `factor_apertura`, `costo_elite`, `costo_premium`, `id_tipo_p`, `proveedor_id`, `porce_precio`) VALUES ('SCREEN SPIRAL','SCREEN SPIRAL','2,43','1','7','110000','120000','19','1','30')</t>
  </si>
  <si>
    <t>INSERT INTO `productos`(`referencia`, `descripcion`, `anchos_tela_metro`, `unidad_medida`, `factor_apertura`, `costo_elite`, `costo_premium`, `id_tipo_p`, `proveedor_id`, `porce_precio`) VALUES ('SCREEN WINTER','SCREEN WINTER','2,43','1','7','110000','120000','19','1','30')</t>
  </si>
  <si>
    <t>INSERT INTO `productos`(`referencia`, `descripcion`, `anchos_tela_metro`, `unidad_medida`, `factor_apertura`, `costo_elite`, `costo_premium`, `id_tipo_p`, `proveedor_id`, `porce_precio`) VALUES ('SCREEN 4000','SCREEN 4000','1,83 - 2,50','1','0','94000','104000','19','1','30')</t>
  </si>
  <si>
    <t>INSERT INTO `productos`(`referencia`, `descripcion`, `anchos_tela_metro`, `unidad_medida`, `factor_apertura`, `costo_elite`, `costo_premium`, `id_tipo_p`, `proveedor_id`, `porce_precio`) VALUES ('SCREEN ESTUCO CRYSTAL','SCREEN ESTUCO CRYSTAL','1,83 - 2,50','1','5','84000','93000','19','1','30')</t>
  </si>
  <si>
    <r>
      <rPr>
        <b/>
        <sz val="23"/>
        <color rgb="FF1F497C"/>
        <rFont val="Arial"/>
        <charset val="134"/>
      </rPr>
      <t>CORTINA ROMANA COLECCIÓN EUROPEA</t>
    </r>
  </si>
  <si>
    <r>
      <rPr>
        <b/>
        <sz val="7"/>
        <color rgb="FFFFFFFF"/>
        <rFont val="Arial"/>
        <charset val="134"/>
      </rPr>
      <t>LUXURY CADENA CONTINUA, SEMIAUTOMATICA O EN RIEL DE SHEER</t>
    </r>
  </si>
  <si>
    <r>
      <rPr>
        <b/>
        <sz val="10.5"/>
        <rFont val="Arial"/>
        <charset val="134"/>
      </rPr>
      <t>SOLAR ATENAS</t>
    </r>
  </si>
  <si>
    <r>
      <rPr>
        <sz val="9"/>
        <rFont val="Arial MT"/>
        <charset val="134"/>
      </rPr>
      <t>2,00 - 2,40</t>
    </r>
  </si>
  <si>
    <r>
      <rPr>
        <b/>
        <sz val="10.5"/>
        <rFont val="Arial"/>
        <charset val="134"/>
      </rPr>
      <t>Trasluz</t>
    </r>
  </si>
  <si>
    <r>
      <rPr>
        <b/>
        <sz val="10.5"/>
        <rFont val="Arial"/>
        <charset val="134"/>
      </rPr>
      <t>SOLAR LISBOA</t>
    </r>
  </si>
  <si>
    <r>
      <rPr>
        <b/>
        <sz val="10.5"/>
        <rFont val="Arial"/>
        <charset val="134"/>
      </rPr>
      <t>SOLAR LISBOA PRINTED</t>
    </r>
  </si>
  <si>
    <r>
      <rPr>
        <b/>
        <sz val="10.5"/>
        <rFont val="Arial"/>
        <charset val="134"/>
      </rPr>
      <t>SOLAR MONACO</t>
    </r>
  </si>
  <si>
    <r>
      <rPr>
        <b/>
        <sz val="10.5"/>
        <rFont val="Arial"/>
        <charset val="134"/>
      </rPr>
      <t>SOLAR MUCUR</t>
    </r>
  </si>
  <si>
    <r>
      <rPr>
        <b/>
        <sz val="10.5"/>
        <rFont val="Arial"/>
        <charset val="134"/>
      </rPr>
      <t>SOLAR TOKYO</t>
    </r>
  </si>
  <si>
    <r>
      <rPr>
        <b/>
        <sz val="10.5"/>
        <rFont val="Arial"/>
        <charset val="134"/>
      </rPr>
      <t>SOLAR TOLEDO</t>
    </r>
  </si>
  <si>
    <r>
      <rPr>
        <b/>
        <sz val="23"/>
        <color rgb="FF1F497C"/>
        <rFont val="Arial"/>
        <charset val="134"/>
      </rPr>
      <t>CORTINA ROMANA BLACKOUT</t>
    </r>
  </si>
  <si>
    <r>
      <rPr>
        <b/>
        <sz val="10.5"/>
        <color rgb="FFFFFFFF"/>
        <rFont val="Arial"/>
        <charset val="134"/>
      </rPr>
      <t xml:space="preserve">LUXURY
</t>
    </r>
    <r>
      <rPr>
        <b/>
        <sz val="10.5"/>
        <color rgb="FFFFFFFF"/>
        <rFont val="Arial"/>
        <charset val="134"/>
      </rPr>
      <t>Accesorios Especiales</t>
    </r>
  </si>
  <si>
    <r>
      <rPr>
        <b/>
        <sz val="10.5"/>
        <rFont val="Arial"/>
        <charset val="134"/>
      </rPr>
      <t>BLACKOUT DUAL COLOR</t>
    </r>
  </si>
  <si>
    <r>
      <rPr>
        <sz val="9"/>
        <rFont val="Arial MT"/>
        <charset val="134"/>
      </rPr>
      <t>2,00 - 2,80</t>
    </r>
  </si>
  <si>
    <r>
      <rPr>
        <b/>
        <sz val="10.5"/>
        <rFont val="Arial"/>
        <charset val="134"/>
      </rPr>
      <t>Blackout</t>
    </r>
  </si>
  <si>
    <r>
      <rPr>
        <b/>
        <sz val="10.5"/>
        <rFont val="Arial"/>
        <charset val="134"/>
      </rPr>
      <t>BLACK OUT STAR</t>
    </r>
  </si>
  <si>
    <r>
      <rPr>
        <b/>
        <sz val="10.5"/>
        <rFont val="Arial"/>
        <charset val="134"/>
      </rPr>
      <t>BLACK OUT APOLO</t>
    </r>
  </si>
  <si>
    <r>
      <rPr>
        <b/>
        <sz val="10.5"/>
        <rFont val="Arial"/>
        <charset val="134"/>
      </rPr>
      <t>BLACK OUT PEACOCK METALLIC</t>
    </r>
  </si>
  <si>
    <r>
      <rPr>
        <b/>
        <sz val="10.5"/>
        <rFont val="Arial"/>
        <charset val="134"/>
      </rPr>
      <t>BLACKOUT ATENAS</t>
    </r>
  </si>
  <si>
    <r>
      <rPr>
        <b/>
        <sz val="10.5"/>
        <rFont val="Arial"/>
        <charset val="134"/>
      </rPr>
      <t>BLACKOUT GLITTER (NUEVO)</t>
    </r>
  </si>
  <si>
    <r>
      <rPr>
        <b/>
        <sz val="10.5"/>
        <rFont val="Arial"/>
        <charset val="134"/>
      </rPr>
      <t>BLACKOUT LINO (NUEVO)</t>
    </r>
  </si>
  <si>
    <r>
      <rPr>
        <b/>
        <sz val="10.5"/>
        <rFont val="Arial"/>
        <charset val="134"/>
      </rPr>
      <t>BLACKOUT LISBOA</t>
    </r>
  </si>
  <si>
    <t>INSERT INTO `productos`(`referencia`, `descripcion`, `anchos_tela_metro`, `unidad_medida`, `factor_apertura`, `costo_elite`, `costo_premium`, `id_tipo_p`, `proveedor_id`, `porce_precio`) VALUES ('SOLAR ATENAS','SOLAR ATENAS','2,00 - 2,40','1','Trasluz','52000','58000','20','1','30')</t>
  </si>
  <si>
    <t>INSERT INTO `productos`(`referencia`, `descripcion`, `anchos_tela_metro`, `unidad_medida`, `factor_apertura`, `costo_elite`, `costo_premium`, `id_tipo_p`, `proveedor_id`, `porce_precio`) VALUES ('SOLAR LISBOA','SOLAR LISBOA','2,4','1','Trasluz','87000','96000','20','1','30')</t>
  </si>
  <si>
    <t>INSERT INTO `productos`(`referencia`, `descripcion`, `anchos_tela_metro`, `unidad_medida`, `factor_apertura`, `costo_elite`, `costo_premium`, `id_tipo_p`, `proveedor_id`, `porce_precio`) VALUES ('SOLAR LISBOA PRINTED','SOLAR LISBOA PRINTED','2,4','1','Trasluz','90000','99000','20','1','30')</t>
  </si>
  <si>
    <t>INSERT INTO `productos`(`referencia`, `descripcion`, `anchos_tela_metro`, `unidad_medida`, `factor_apertura`, `costo_elite`, `costo_premium`, `id_tipo_p`, `proveedor_id`, `porce_precio`) VALUES ('SOLAR MONACO','SOLAR MONACO','1,95','1','Trasluz','69000','76000','20','1','30')</t>
  </si>
  <si>
    <t>INSERT INTO `productos`(`referencia`, `descripcion`, `anchos_tela_metro`, `unidad_medida`, `factor_apertura`, `costo_elite`, `costo_premium`, `id_tipo_p`, `proveedor_id`, `porce_precio`) VALUES ('SOLAR MUCUR','SOLAR MUCUR','2,8','1','Trasluz','66000','73000','20','1','30')</t>
  </si>
  <si>
    <t>INSERT INTO `productos`(`referencia`, `descripcion`, `anchos_tela_metro`, `unidad_medida`, `factor_apertura`, `costo_elite`, `costo_premium`, `id_tipo_p`, `proveedor_id`, `porce_precio`) VALUES ('SOLAR TOKYO','SOLAR TOKYO','2,8','1','Trasluz','66000','73000','20','1','30')</t>
  </si>
  <si>
    <t>INSERT INTO `productos`(`referencia`, `descripcion`, `anchos_tela_metro`, `unidad_medida`, `factor_apertura`, `costo_elite`, `costo_premium`, `id_tipo_p`, `proveedor_id`, `porce_precio`) VALUES ('SOLAR TOLEDO','SOLAR TOLEDO','2','1','Trasluz','69000','76000','20','1','30')</t>
  </si>
  <si>
    <t>INSERT INTO `productos`(`referencia`, `descripcion`, `anchos_tela_metro`, `unidad_medida`, `factor_apertura`, `costo_elite`, `costo_premium`, `id_tipo_p`, `proveedor_id`, `porce_precio`) VALUES ('BLACKOUT DUAL COLOR','BLACKOUT DUAL COLOR','2,00 - 2,80','1','Blackout','89700','100000','21','1','30')</t>
  </si>
  <si>
    <t>INSERT INTO `productos`(`referencia`, `descripcion`, `anchos_tela_metro`, `unidad_medida`, `factor_apertura`, `costo_elite`, `costo_premium`, `id_tipo_p`, `proveedor_id`, `porce_precio`) VALUES ('BLACK OUT STAR','BLACK OUT STAR','3,1','1','Blackout','140000','154000','21','1','30')</t>
  </si>
  <si>
    <t>INSERT INTO `productos`(`referencia`, `descripcion`, `anchos_tela_metro`, `unidad_medida`, `factor_apertura`, `costo_elite`, `costo_premium`, `id_tipo_p`, `proveedor_id`, `porce_precio`) VALUES ('BLACK OUT APOLO','BLACK OUT APOLO','4,1','1','Blackout','160000','176000','21','1','30')</t>
  </si>
  <si>
    <t>INSERT INTO `productos`(`referencia`, `descripcion`, `anchos_tela_metro`, `unidad_medida`, `factor_apertura`, `costo_elite`, `costo_premium`, `id_tipo_p`, `proveedor_id`, `porce_precio`) VALUES ('BLACK OUT PEACOCK METALLIC','BLACK OUT PEACOCK METALLIC','2,75','1','Blackout','90000','99000','21','1','30')</t>
  </si>
  <si>
    <t>INSERT INTO `productos`(`referencia`, `descripcion`, `anchos_tela_metro`, `unidad_medida`, `factor_apertura`, `costo_elite`, `costo_premium`, `id_tipo_p`, `proveedor_id`, `porce_precio`) VALUES ('BLACKOUT ATENAS','BLACKOUT ATENAS','2','1','Blackout','80000','88000','21','1','30')</t>
  </si>
  <si>
    <t>INSERT INTO `productos`(`referencia`, `descripcion`, `anchos_tela_metro`, `unidad_medida`, `factor_apertura`, `costo_elite`, `costo_premium`, `id_tipo_p`, `proveedor_id`, `porce_precio`) VALUES ('BLACKOUT GLITTER (NUEVO)','BLACKOUT GLITTER (NUEVO)','2,4','1','Blackout','160000','176000','21','1','30')</t>
  </si>
  <si>
    <t>INSERT INTO `productos`(`referencia`, `descripcion`, `anchos_tela_metro`, `unidad_medida`, `factor_apertura`, `costo_elite`, `costo_premium`, `id_tipo_p`, `proveedor_id`, `porce_precio`) VALUES ('BLACKOUT LINO (NUEVO)','BLACKOUT LINO (NUEVO)','2,4','1','Blackout','140000','154000','21','1','30')</t>
  </si>
  <si>
    <t>INSERT INTO `productos`(`referencia`, `descripcion`, `anchos_tela_metro`, `unidad_medida`, `factor_apertura`, `costo_elite`, `costo_premium`, `id_tipo_p`, `proveedor_id`, `porce_precio`) VALUES ('BLACKOUT LISBOA','BLACKOUT LISBOA','2,4','1','Blackout','99000','109000','21','1','30')</t>
  </si>
  <si>
    <r>
      <rPr>
        <b/>
        <sz val="23"/>
        <color rgb="FF1F497C"/>
        <rFont val="Arial"/>
        <charset val="134"/>
      </rPr>
      <t>PERSIANA VERTICAL EN SCREEN</t>
    </r>
  </si>
  <si>
    <r>
      <rPr>
        <b/>
        <sz val="10.5"/>
        <color rgb="FFFFFFFF"/>
        <rFont val="Arial"/>
        <charset val="134"/>
      </rPr>
      <t>VERTICAL DE 9CM</t>
    </r>
  </si>
  <si>
    <r>
      <rPr>
        <b/>
        <sz val="10.5"/>
        <color rgb="FFFFFFFF"/>
        <rFont val="Arial"/>
        <charset val="134"/>
      </rPr>
      <t>LAMA 9CM METRO LINEAL</t>
    </r>
  </si>
  <si>
    <r>
      <rPr>
        <b/>
        <sz val="10.5"/>
        <rFont val="Arial"/>
        <charset val="134"/>
      </rPr>
      <t>SCREEN 3001</t>
    </r>
  </si>
  <si>
    <r>
      <rPr>
        <sz val="9"/>
        <rFont val="Arial MT"/>
        <charset val="134"/>
      </rPr>
      <t>89mm</t>
    </r>
  </si>
  <si>
    <r>
      <rPr>
        <b/>
        <sz val="10.5"/>
        <rFont val="Arial"/>
        <charset val="134"/>
      </rPr>
      <t>SCREEN 3003</t>
    </r>
  </si>
  <si>
    <r>
      <rPr>
        <b/>
        <sz val="10.5"/>
        <rFont val="Arial"/>
        <charset val="134"/>
      </rPr>
      <t>SCREEN 3005</t>
    </r>
  </si>
  <si>
    <r>
      <rPr>
        <b/>
        <sz val="10.5"/>
        <rFont val="Arial"/>
        <charset val="134"/>
      </rPr>
      <t>SCREEN 305 L</t>
    </r>
  </si>
  <si>
    <r>
      <rPr>
        <b/>
        <sz val="10.5"/>
        <rFont val="Arial"/>
        <charset val="134"/>
      </rPr>
      <t>SCREEN 410 L</t>
    </r>
  </si>
  <si>
    <r>
      <rPr>
        <b/>
        <sz val="10.5"/>
        <rFont val="Arial"/>
        <charset val="134"/>
      </rPr>
      <t>SCREEN 411 L</t>
    </r>
  </si>
  <si>
    <r>
      <rPr>
        <b/>
        <sz val="10.5"/>
        <rFont val="Arial"/>
        <charset val="134"/>
      </rPr>
      <t>SCREEN 412 L</t>
    </r>
  </si>
  <si>
    <r>
      <rPr>
        <b/>
        <sz val="10.5"/>
        <rFont val="Arial"/>
        <charset val="134"/>
      </rPr>
      <t>SCREEN 416 L</t>
    </r>
  </si>
  <si>
    <r>
      <rPr>
        <b/>
        <sz val="10.5"/>
        <rFont val="Arial"/>
        <charset val="134"/>
      </rPr>
      <t>SCREEN 550 CRYSTAL</t>
    </r>
  </si>
  <si>
    <r>
      <rPr>
        <b/>
        <sz val="10.5"/>
        <rFont val="Arial"/>
        <charset val="134"/>
      </rPr>
      <t>SCREEN VISION 320</t>
    </r>
  </si>
  <si>
    <r>
      <rPr>
        <b/>
        <sz val="10.5"/>
        <rFont val="Arial"/>
        <charset val="134"/>
      </rPr>
      <t>SCREEN VISION 350</t>
    </r>
  </si>
  <si>
    <r>
      <rPr>
        <b/>
        <sz val="23"/>
        <color rgb="FF1F497C"/>
        <rFont val="Arial"/>
        <charset val="134"/>
      </rPr>
      <t>PERSIANA VERTICAL COLECCIÓN EUROPEA</t>
    </r>
  </si>
  <si>
    <r>
      <rPr>
        <b/>
        <sz val="23"/>
        <color rgb="FF1F497C"/>
        <rFont val="Arial"/>
        <charset val="134"/>
      </rPr>
      <t>PERSIANA VERTICAL EN BLACKOUT</t>
    </r>
  </si>
  <si>
    <r>
      <rPr>
        <b/>
        <sz val="10.5"/>
        <rFont val="Arial"/>
        <charset val="134"/>
      </rPr>
      <t>BLACK OUT PRINTED</t>
    </r>
  </si>
  <si>
    <r>
      <rPr>
        <b/>
        <sz val="10.5"/>
        <rFont val="Arial"/>
        <charset val="134"/>
      </rPr>
      <t>BLACK OUT TEX</t>
    </r>
  </si>
  <si>
    <r>
      <rPr>
        <b/>
        <sz val="10.5"/>
        <rFont val="Arial"/>
        <charset val="134"/>
      </rPr>
      <t>BLACKOUT ASIA</t>
    </r>
  </si>
  <si>
    <r>
      <rPr>
        <sz val="9"/>
        <rFont val="Arial MT"/>
        <charset val="134"/>
      </rPr>
      <t>89mnm</t>
    </r>
  </si>
  <si>
    <r>
      <rPr>
        <b/>
        <sz val="10.5"/>
        <rFont val="Arial"/>
        <charset val="134"/>
      </rPr>
      <t>BLACKOUT MOIRE</t>
    </r>
  </si>
  <si>
    <r>
      <rPr>
        <b/>
        <sz val="31"/>
        <color rgb="FF1F497C"/>
        <rFont val="Arial"/>
        <charset val="134"/>
      </rPr>
      <t>SISTEMA VERTICAL</t>
    </r>
  </si>
  <si>
    <t xml:space="preserve">SISTEMA                                                               </t>
  </si>
  <si>
    <t xml:space="preserve">      PRECIO METRO LINEAL</t>
  </si>
  <si>
    <r>
      <rPr>
        <b/>
        <sz val="10.5"/>
        <color rgb="FFFFFFFF"/>
        <rFont val="Arial"/>
        <charset val="134"/>
      </rPr>
      <t>ESPECIFICACIONES TÉCNICAS PARA 9CM</t>
    </r>
  </si>
  <si>
    <r>
      <rPr>
        <b/>
        <sz val="7.5"/>
        <rFont val="Arial"/>
        <charset val="134"/>
      </rPr>
      <t>ANCHO DE LAMA: 89mm</t>
    </r>
  </si>
  <si>
    <r>
      <rPr>
        <b/>
        <sz val="7.5"/>
        <rFont val="Arial"/>
        <charset val="134"/>
      </rPr>
      <t>ANCHO MÁXIMO: 6m</t>
    </r>
  </si>
  <si>
    <r>
      <rPr>
        <b/>
        <sz val="7.5"/>
        <rFont val="Arial"/>
        <charset val="134"/>
      </rPr>
      <t>LAMAS POR METRO LINEAL DE RIEL : 13 Unidades</t>
    </r>
  </si>
  <si>
    <r>
      <rPr>
        <b/>
        <sz val="7.5"/>
        <rFont val="Arial"/>
        <charset val="134"/>
      </rPr>
      <t>ANCHO MÍNIMO: 1m</t>
    </r>
  </si>
  <si>
    <r>
      <rPr>
        <b/>
        <sz val="7.5"/>
        <rFont val="Arial"/>
        <charset val="134"/>
      </rPr>
      <t>COLOR DEL RIEL: BLANCO - VAINILLA . ANOLOCK</t>
    </r>
  </si>
  <si>
    <r>
      <rPr>
        <b/>
        <sz val="7.5"/>
        <rFont val="Arial"/>
        <charset val="134"/>
      </rPr>
      <t>ALTO MÁXIMO: 3m</t>
    </r>
  </si>
  <si>
    <r>
      <rPr>
        <b/>
        <sz val="7.5"/>
        <rFont val="Arial"/>
        <charset val="134"/>
      </rPr>
      <t>ALTO MÍNIMO: 1m</t>
    </r>
  </si>
  <si>
    <r>
      <rPr>
        <b/>
        <sz val="18"/>
        <color rgb="FF1F497C"/>
        <rFont val="Arial"/>
        <charset val="134"/>
      </rPr>
      <t>CORTINA SHANGRI - LA Y SHEER ELEGANCE (DOBLE TELA)</t>
    </r>
  </si>
  <si>
    <t>REFERENCIA</t>
  </si>
  <si>
    <t>ANCHO DE TELA (Metros)</t>
  </si>
  <si>
    <t>FACTOR DE APERTURA</t>
  </si>
  <si>
    <t>PREMIUM Accesorios Tradicional</t>
  </si>
  <si>
    <r>
      <rPr>
        <b/>
        <sz val="8"/>
        <color rgb="FFFFFFFF"/>
        <rFont val="Arial"/>
        <charset val="134"/>
      </rPr>
      <t>ELITE. Sin cenefa y accesorios tradicional</t>
    </r>
  </si>
  <si>
    <r>
      <rPr>
        <b/>
        <sz val="8"/>
        <rFont val="Arial"/>
        <charset val="134"/>
      </rPr>
      <t>SHANGRI-LA CLASSIC</t>
    </r>
  </si>
  <si>
    <r>
      <rPr>
        <b/>
        <sz val="8"/>
        <rFont val="Arial"/>
        <charset val="134"/>
      </rPr>
      <t>Trasluz</t>
    </r>
  </si>
  <si>
    <r>
      <rPr>
        <b/>
        <sz val="8"/>
        <rFont val="Arial"/>
        <charset val="134"/>
      </rPr>
      <t>SHANGRI-LA CRYSTAL</t>
    </r>
  </si>
  <si>
    <r>
      <rPr>
        <b/>
        <sz val="8"/>
        <rFont val="Arial"/>
        <charset val="134"/>
      </rPr>
      <t>SHEER ELEG INSPIRACION</t>
    </r>
  </si>
  <si>
    <r>
      <rPr>
        <sz val="7"/>
        <rFont val="Arial MT"/>
        <charset val="134"/>
      </rPr>
      <t>2,00 - 2,45 - 2,75</t>
    </r>
  </si>
  <si>
    <r>
      <rPr>
        <b/>
        <sz val="8"/>
        <rFont val="Arial"/>
        <charset val="134"/>
      </rPr>
      <t>SHEER ELEG NEW SANTA FE WIDE B.O.</t>
    </r>
  </si>
  <si>
    <r>
      <rPr>
        <b/>
        <sz val="8"/>
        <rFont val="Arial"/>
        <charset val="134"/>
      </rPr>
      <t>Semi Blackout</t>
    </r>
  </si>
  <si>
    <r>
      <rPr>
        <b/>
        <sz val="8"/>
        <rFont val="Arial"/>
        <charset val="134"/>
      </rPr>
      <t>SHEER ELEG PLISADA</t>
    </r>
  </si>
  <si>
    <r>
      <rPr>
        <b/>
        <sz val="8"/>
        <rFont val="Arial"/>
        <charset val="134"/>
      </rPr>
      <t>SHEER ELEG PLISADA ECO</t>
    </r>
  </si>
  <si>
    <r>
      <rPr>
        <b/>
        <sz val="8"/>
        <rFont val="Arial"/>
        <charset val="134"/>
      </rPr>
      <t>SHEER ELEG PLISADA WIDE</t>
    </r>
  </si>
  <si>
    <r>
      <rPr>
        <b/>
        <sz val="8"/>
        <rFont val="Arial"/>
        <charset val="134"/>
      </rPr>
      <t>SHEER ELEG SCR (M.A - M.C)</t>
    </r>
  </si>
  <si>
    <r>
      <rPr>
        <sz val="7"/>
        <rFont val="Arial MT"/>
        <charset val="134"/>
      </rPr>
      <t>1,50 - 1,83 - 2,50 - 3,00</t>
    </r>
  </si>
  <si>
    <r>
      <rPr>
        <b/>
        <sz val="8"/>
        <rFont val="Arial"/>
        <charset val="134"/>
      </rPr>
      <t>SHEER ELEG SCR 2T (M.A - M.C)</t>
    </r>
  </si>
  <si>
    <r>
      <rPr>
        <sz val="7"/>
        <rFont val="Arial MT"/>
        <charset val="134"/>
      </rPr>
      <t>1,50 - 1,83 - 2,50</t>
    </r>
  </si>
  <si>
    <r>
      <rPr>
        <b/>
        <sz val="8"/>
        <rFont val="Arial"/>
        <charset val="134"/>
      </rPr>
      <t>SHEER ELEG SCR 2T WIDE (M.A - M.C)</t>
    </r>
  </si>
  <si>
    <r>
      <rPr>
        <sz val="7"/>
        <rFont val="Arial MT"/>
        <charset val="134"/>
      </rPr>
      <t>1,83 - 2,20 - 2,50</t>
    </r>
  </si>
  <si>
    <r>
      <rPr>
        <b/>
        <sz val="8"/>
        <rFont val="Arial"/>
        <charset val="134"/>
      </rPr>
      <t>SHEER ELEG SCR CLASICA M.C</t>
    </r>
  </si>
  <si>
    <r>
      <rPr>
        <sz val="7"/>
        <rFont val="Arial MT"/>
        <charset val="134"/>
      </rPr>
      <t>1,83 - 2,50</t>
    </r>
  </si>
  <si>
    <r>
      <rPr>
        <b/>
        <sz val="8"/>
        <rFont val="Arial"/>
        <charset val="134"/>
      </rPr>
      <t>SHEER ELEG SCR COMBI 3 (M.A - M.C)</t>
    </r>
  </si>
  <si>
    <r>
      <rPr>
        <b/>
        <sz val="8"/>
        <rFont val="Arial"/>
        <charset val="134"/>
      </rPr>
      <t>SHEER ELEG SCR CRYSTAL</t>
    </r>
  </si>
  <si>
    <r>
      <rPr>
        <b/>
        <sz val="8"/>
        <rFont val="Arial"/>
        <charset val="134"/>
      </rPr>
      <t>SHEER ELEG SCR EXTRA WIDE</t>
    </r>
  </si>
  <si>
    <r>
      <rPr>
        <b/>
        <sz val="8"/>
        <rFont val="Arial"/>
        <charset val="134"/>
      </rPr>
      <t>SHEER ELEG SCR TRAZOS M.C</t>
    </r>
  </si>
  <si>
    <r>
      <rPr>
        <b/>
        <sz val="8"/>
        <rFont val="Arial"/>
        <charset val="134"/>
      </rPr>
      <t>SHEER ELEG SCR WIDE (M.A - M.C)</t>
    </r>
  </si>
  <si>
    <r>
      <rPr>
        <b/>
        <sz val="8"/>
        <rFont val="Arial"/>
        <charset val="134"/>
      </rPr>
      <t>SHEER ELEG SCR WIDE COMBI 3 (M.A - M.C)</t>
    </r>
  </si>
  <si>
    <r>
      <rPr>
        <sz val="7"/>
        <rFont val="Arial MT"/>
        <charset val="134"/>
      </rPr>
      <t>1,83 - 2,20</t>
    </r>
  </si>
  <si>
    <r>
      <rPr>
        <b/>
        <sz val="8"/>
        <color rgb="FFFFFFFF"/>
        <rFont val="Arial"/>
        <charset val="134"/>
      </rPr>
      <t xml:space="preserve">M.A
</t>
    </r>
    <r>
      <rPr>
        <b/>
        <sz val="8"/>
        <color rgb="FFFFFFFF"/>
        <rFont val="Arial"/>
        <charset val="134"/>
      </rPr>
      <t>M.C</t>
    </r>
  </si>
  <si>
    <r>
      <rPr>
        <sz val="7"/>
        <rFont val="Arial MT"/>
        <charset val="134"/>
      </rPr>
      <t>Malla Abierta</t>
    </r>
  </si>
  <si>
    <r>
      <rPr>
        <sz val="7"/>
        <rFont val="Arial MT"/>
        <charset val="134"/>
      </rPr>
      <t>Malla Cerrada</t>
    </r>
  </si>
  <si>
    <t>LISTA DE PRECIOS CORTINAS</t>
  </si>
  <si>
    <r>
      <rPr>
        <b/>
        <sz val="26"/>
        <color rgb="FF1F497C"/>
        <rFont val="Arial"/>
        <charset val="134"/>
      </rPr>
      <t>CORTINA HANNA</t>
    </r>
  </si>
  <si>
    <r>
      <rPr>
        <b/>
        <sz val="14"/>
        <color rgb="FFFFFFFF"/>
        <rFont val="Arial"/>
        <charset val="134"/>
      </rPr>
      <t>REFERENCIA</t>
    </r>
  </si>
  <si>
    <r>
      <rPr>
        <b/>
        <sz val="14"/>
        <color rgb="FFFFFFFF"/>
        <rFont val="Arial"/>
        <charset val="134"/>
      </rPr>
      <t xml:space="preserve">ANCHOS DE TELA
</t>
    </r>
    <r>
      <rPr>
        <b/>
        <sz val="14"/>
        <color rgb="FFFFFFFF"/>
        <rFont val="Arial"/>
        <charset val="134"/>
      </rPr>
      <t>(Metros)</t>
    </r>
  </si>
  <si>
    <r>
      <rPr>
        <b/>
        <sz val="14"/>
        <color rgb="FFFFFFFF"/>
        <rFont val="Arial"/>
        <charset val="134"/>
      </rPr>
      <t>VALOR METRO CUADRADO</t>
    </r>
  </si>
  <si>
    <r>
      <rPr>
        <b/>
        <sz val="14"/>
        <rFont val="Arial"/>
        <charset val="134"/>
      </rPr>
      <t>HANNA AFRODITA</t>
    </r>
  </si>
  <si>
    <r>
      <rPr>
        <sz val="12.5"/>
        <rFont val="Arial MT"/>
        <charset val="134"/>
      </rPr>
      <t>41CM</t>
    </r>
  </si>
  <si>
    <r>
      <rPr>
        <b/>
        <sz val="14"/>
        <rFont val="Arial"/>
        <charset val="134"/>
      </rPr>
      <t>No Aplica</t>
    </r>
  </si>
  <si>
    <r>
      <rPr>
        <b/>
        <sz val="14"/>
        <rFont val="Arial"/>
        <charset val="134"/>
      </rPr>
      <t>HANNA ARTEMISA</t>
    </r>
  </si>
  <si>
    <r>
      <rPr>
        <b/>
        <sz val="14"/>
        <rFont val="Arial"/>
        <charset val="134"/>
      </rPr>
      <t>HANNA ATENEA</t>
    </r>
  </si>
  <si>
    <r>
      <rPr>
        <b/>
        <sz val="14"/>
        <rFont val="Arial"/>
        <charset val="134"/>
      </rPr>
      <t>HANNA GAIA</t>
    </r>
  </si>
  <si>
    <r>
      <rPr>
        <b/>
        <sz val="14"/>
        <rFont val="Arial"/>
        <charset val="134"/>
      </rPr>
      <t>HANNA SELENE</t>
    </r>
  </si>
  <si>
    <r>
      <rPr>
        <b/>
        <sz val="14"/>
        <rFont val="Arial"/>
        <charset val="134"/>
      </rPr>
      <t>HANNA MINERVA (NUEVO)</t>
    </r>
  </si>
  <si>
    <r>
      <rPr>
        <b/>
        <sz val="14"/>
        <rFont val="Arial"/>
        <charset val="134"/>
      </rPr>
      <t>HANNA HERA (NUEVO)</t>
    </r>
  </si>
  <si>
    <r>
      <rPr>
        <b/>
        <sz val="24.5"/>
        <color rgb="FF1F497C"/>
        <rFont val="Arial"/>
        <charset val="134"/>
      </rPr>
      <t>OUTLET - LÍNEA ESPECIAL</t>
    </r>
  </si>
  <si>
    <t>PRODUCTO</t>
  </si>
  <si>
    <t>COBRO MINIMO M2</t>
  </si>
  <si>
    <t xml:space="preserve">ELITE (Sin Cenefa) </t>
  </si>
  <si>
    <t>Telo</t>
  </si>
  <si>
    <r>
      <rPr>
        <b/>
        <sz val="10.5"/>
        <rFont val="Arial"/>
        <charset val="134"/>
      </rPr>
      <t>Enrollable</t>
    </r>
  </si>
  <si>
    <r>
      <rPr>
        <b/>
        <sz val="9.5"/>
        <rFont val="Arial"/>
        <charset val="134"/>
      </rPr>
      <t>2 m2</t>
    </r>
  </si>
  <si>
    <r>
      <rPr>
        <b/>
        <sz val="12"/>
        <rFont val="Arial"/>
        <charset val="134"/>
      </rPr>
      <t>No aplica</t>
    </r>
  </si>
  <si>
    <r>
      <rPr>
        <b/>
        <sz val="10.5"/>
        <rFont val="Arial"/>
        <charset val="134"/>
      </rPr>
      <t>Sheer Elegance</t>
    </r>
  </si>
  <si>
    <r>
      <rPr>
        <b/>
        <sz val="10.5"/>
        <rFont val="Arial"/>
        <charset val="134"/>
      </rPr>
      <t>Panel Japonés</t>
    </r>
  </si>
  <si>
    <r>
      <rPr>
        <b/>
        <sz val="9.5"/>
        <rFont val="Arial"/>
        <charset val="134"/>
      </rPr>
      <t>3 m2</t>
    </r>
  </si>
  <si>
    <r>
      <rPr>
        <b/>
        <sz val="10.5"/>
        <rFont val="Arial"/>
        <charset val="134"/>
      </rPr>
      <t>Romana</t>
    </r>
  </si>
  <si>
    <r>
      <rPr>
        <b/>
        <sz val="10.5"/>
        <rFont val="Arial"/>
        <charset val="134"/>
      </rPr>
      <t>Macromadera</t>
    </r>
  </si>
  <si>
    <r>
      <rPr>
        <b/>
        <sz val="12"/>
        <rFont val="Arial"/>
        <charset val="134"/>
      </rPr>
      <t xml:space="preserve">$99.600
</t>
    </r>
    <r>
      <rPr>
        <b/>
        <sz val="12"/>
        <rFont val="Arial"/>
        <charset val="134"/>
      </rPr>
      <t>(escalerilla)</t>
    </r>
  </si>
  <si>
    <r>
      <rPr>
        <b/>
        <sz val="12"/>
        <rFont val="Arial"/>
        <charset val="134"/>
      </rPr>
      <t xml:space="preserve">$108.000
</t>
    </r>
    <r>
      <rPr>
        <b/>
        <sz val="12"/>
        <rFont val="Arial"/>
        <charset val="134"/>
      </rPr>
      <t>(cinta algodón)</t>
    </r>
  </si>
  <si>
    <r>
      <rPr>
        <b/>
        <sz val="10.5"/>
        <rFont val="Arial"/>
        <charset val="134"/>
      </rPr>
      <t>Vertical</t>
    </r>
  </si>
  <si>
    <r>
      <rPr>
        <b/>
        <sz val="10"/>
        <color rgb="FFFFFFFF"/>
        <rFont val="Arial"/>
        <charset val="134"/>
      </rPr>
      <t>Limite de Ancho</t>
    </r>
  </si>
  <si>
    <r>
      <rPr>
        <b/>
        <sz val="11"/>
        <color rgb="FFFFFFFF"/>
        <rFont val="Arial"/>
        <charset val="134"/>
      </rPr>
      <t>Referencia</t>
    </r>
  </si>
  <si>
    <r>
      <rPr>
        <b/>
        <sz val="11"/>
        <color rgb="FFFFFFFF"/>
        <rFont val="Arial"/>
        <charset val="134"/>
      </rPr>
      <t>Descripción</t>
    </r>
  </si>
  <si>
    <r>
      <rPr>
        <b/>
        <sz val="11"/>
        <color rgb="FFFFFFFF"/>
        <rFont val="Arial"/>
        <charset val="134"/>
      </rPr>
      <t>Precio</t>
    </r>
  </si>
  <si>
    <r>
      <rPr>
        <sz val="11"/>
        <rFont val="Arial MT"/>
        <charset val="134"/>
      </rPr>
      <t>Hasta 2,40m</t>
    </r>
  </si>
  <si>
    <r>
      <rPr>
        <sz val="11"/>
        <rFont val="Arial MT"/>
        <charset val="134"/>
      </rPr>
      <t>DM25 R 1.1/40</t>
    </r>
  </si>
  <si>
    <r>
      <rPr>
        <sz val="7"/>
        <rFont val="Arial MT"/>
        <charset val="134"/>
      </rPr>
      <t>Motor PEL manejado por control remoto para tubo de 1 ½"</t>
    </r>
  </si>
  <si>
    <r>
      <rPr>
        <sz val="11"/>
        <rFont val="Arial MT"/>
        <charset val="134"/>
      </rPr>
      <t>DM25 R 1.5/32</t>
    </r>
  </si>
  <si>
    <r>
      <rPr>
        <sz val="11"/>
        <rFont val="Arial MT"/>
        <charset val="134"/>
      </rPr>
      <t>Hasta 3,00m</t>
    </r>
  </si>
  <si>
    <r>
      <rPr>
        <sz val="11"/>
        <rFont val="Arial MT"/>
        <charset val="134"/>
      </rPr>
      <t xml:space="preserve">DM 35 S 6/33 -  </t>
    </r>
    <r>
      <rPr>
        <b/>
        <sz val="11"/>
        <rFont val="Arial"/>
        <charset val="134"/>
      </rPr>
      <t>2 "</t>
    </r>
  </si>
  <si>
    <r>
      <rPr>
        <sz val="7"/>
        <rFont val="Arial MT"/>
        <charset val="134"/>
      </rPr>
      <t>Motor PEL manejado por switch alámbrico a la pared, para tubo de 2" (No incluye Switch - hasta 8mt2)</t>
    </r>
  </si>
  <si>
    <r>
      <rPr>
        <sz val="11"/>
        <rFont val="Arial MT"/>
        <charset val="134"/>
      </rPr>
      <t xml:space="preserve">DM 35 RL 6/33 - </t>
    </r>
    <r>
      <rPr>
        <b/>
        <sz val="11"/>
        <rFont val="Arial"/>
        <charset val="134"/>
      </rPr>
      <t>2 "</t>
    </r>
  </si>
  <si>
    <r>
      <rPr>
        <sz val="7"/>
        <rFont val="Arial MT"/>
        <charset val="134"/>
      </rPr>
      <t xml:space="preserve">Motor PEL </t>
    </r>
    <r>
      <rPr>
        <i/>
        <sz val="7"/>
        <rFont val="Arial"/>
        <charset val="134"/>
      </rPr>
      <t xml:space="preserve">Silencioso  </t>
    </r>
    <r>
      <rPr>
        <sz val="7"/>
        <rFont val="Arial MT"/>
        <charset val="134"/>
      </rPr>
      <t>manejado por control remoto para tubo de 2" (no incluye control - hasta 8 mt2)</t>
    </r>
  </si>
  <si>
    <r>
      <rPr>
        <sz val="11"/>
        <rFont val="Arial MT"/>
        <charset val="134"/>
      </rPr>
      <t xml:space="preserve">DM 35 REL 6/33 - </t>
    </r>
    <r>
      <rPr>
        <b/>
        <sz val="11"/>
        <rFont val="Arial"/>
        <charset val="134"/>
      </rPr>
      <t>2 "</t>
    </r>
  </si>
  <si>
    <r>
      <rPr>
        <sz val="7"/>
        <rFont val="Arial MT"/>
        <charset val="134"/>
      </rPr>
      <t xml:space="preserve">Motor PEL </t>
    </r>
    <r>
      <rPr>
        <i/>
        <sz val="7"/>
        <rFont val="Arial"/>
        <charset val="134"/>
      </rPr>
      <t xml:space="preserve">Silencioso con límites electrónicos,  </t>
    </r>
    <r>
      <rPr>
        <sz val="7"/>
        <rFont val="Arial MT"/>
        <charset val="134"/>
      </rPr>
      <t>manejado por control remoto para tubo de 2" (no incluye control - hasta 8 mt2)</t>
    </r>
  </si>
  <si>
    <r>
      <rPr>
        <sz val="11"/>
        <rFont val="Arial MT"/>
        <charset val="134"/>
      </rPr>
      <t xml:space="preserve">DM 35BIELW 6/33 - 2"
</t>
    </r>
    <r>
      <rPr>
        <b/>
        <sz val="11"/>
        <rFont val="Arial"/>
        <charset val="134"/>
      </rPr>
      <t>(Nuevo WIFI)</t>
    </r>
  </si>
  <si>
    <r>
      <rPr>
        <sz val="7"/>
        <rFont val="Arial MT"/>
        <charset val="134"/>
      </rPr>
      <t xml:space="preserve">Motor WIFI PEL </t>
    </r>
    <r>
      <rPr>
        <i/>
        <sz val="7"/>
        <rFont val="Arial"/>
        <charset val="134"/>
      </rPr>
      <t xml:space="preserve">Silencioso con límites electrónicos,  </t>
    </r>
    <r>
      <rPr>
        <sz val="7"/>
        <rFont val="Arial MT"/>
        <charset val="134"/>
      </rPr>
      <t>para tubo de 2". Este motor se puede automatizar por medio de apliación desde el teléfono celular, sin necesidad de comprar otros elementos adicionales como interfases y también puede operarse desde un control remoto radio frecuencia,  (No incluye control remoto)  hasta 8 mt2</t>
    </r>
  </si>
  <si>
    <r>
      <rPr>
        <sz val="11"/>
        <rFont val="Arial MT"/>
        <charset val="134"/>
      </rPr>
      <t xml:space="preserve">DM 35 S 10/21 - </t>
    </r>
    <r>
      <rPr>
        <b/>
        <sz val="11"/>
        <rFont val="Arial"/>
        <charset val="134"/>
      </rPr>
      <t>2 "</t>
    </r>
  </si>
  <si>
    <r>
      <rPr>
        <sz val="7"/>
        <rFont val="Arial MT"/>
        <charset val="134"/>
      </rPr>
      <t>Motor PEL manejado por switch alámbrico a la pared, para tubo de 2" (No incluye Switch)</t>
    </r>
  </si>
  <si>
    <r>
      <rPr>
        <sz val="11"/>
        <rFont val="Arial MT"/>
        <charset val="134"/>
      </rPr>
      <t xml:space="preserve">DM 35 RL 10/21 - </t>
    </r>
    <r>
      <rPr>
        <b/>
        <sz val="11"/>
        <rFont val="Arial"/>
        <charset val="134"/>
      </rPr>
      <t>2"</t>
    </r>
  </si>
  <si>
    <r>
      <rPr>
        <sz val="7"/>
        <rFont val="Arial MT"/>
        <charset val="134"/>
      </rPr>
      <t xml:space="preserve">Motor PEL </t>
    </r>
    <r>
      <rPr>
        <i/>
        <sz val="7"/>
        <rFont val="Arial"/>
        <charset val="134"/>
      </rPr>
      <t xml:space="preserve">Silencioso  </t>
    </r>
    <r>
      <rPr>
        <sz val="7"/>
        <rFont val="Arial MT"/>
        <charset val="134"/>
      </rPr>
      <t>manejado por control remoto para tubo de 2" (no incluye control - hasta 10 mt2)</t>
    </r>
  </si>
  <si>
    <r>
      <rPr>
        <sz val="11"/>
        <rFont val="Arial MT"/>
        <charset val="134"/>
      </rPr>
      <t>DM 35 REL 10/21 - 2"</t>
    </r>
  </si>
  <si>
    <r>
      <rPr>
        <sz val="7"/>
        <rFont val="Arial MT"/>
        <charset val="134"/>
      </rPr>
      <t>Motor PEL Silencioso con límites electrónicos, manejado por control remoto para tubo de 2" (no incluye control - hasta 10 mt2)</t>
    </r>
  </si>
  <si>
    <r>
      <rPr>
        <sz val="11"/>
        <rFont val="Arial MT"/>
        <charset val="134"/>
      </rPr>
      <t xml:space="preserve">DM 35BIELW 10/21 - 2"
</t>
    </r>
    <r>
      <rPr>
        <b/>
        <sz val="11"/>
        <rFont val="Arial"/>
        <charset val="134"/>
      </rPr>
      <t>(Nuevo WIFI)</t>
    </r>
  </si>
  <si>
    <r>
      <rPr>
        <sz val="7"/>
        <rFont val="Arial MT"/>
        <charset val="134"/>
      </rPr>
      <t xml:space="preserve">Motor WIFI PEL </t>
    </r>
    <r>
      <rPr>
        <i/>
        <sz val="7"/>
        <rFont val="Arial"/>
        <charset val="134"/>
      </rPr>
      <t xml:space="preserve">Silencioso con límites electrónicos,  </t>
    </r>
    <r>
      <rPr>
        <sz val="7"/>
        <rFont val="Arial MT"/>
        <charset val="134"/>
      </rPr>
      <t>para tubo de 2". Este motor se puede automatizar por medio de apliación desde el teléfono celular, sin necesidad de comprar otros elementos adicionales como interfases y también puede operarse desde un control remoto radio frecuencia,  (No incluye control remoto)  hasta 10 mt2</t>
    </r>
  </si>
  <si>
    <r>
      <rPr>
        <sz val="11"/>
        <rFont val="Arial MT"/>
        <charset val="134"/>
      </rPr>
      <t>Hatas 4,00m</t>
    </r>
  </si>
  <si>
    <r>
      <rPr>
        <sz val="11"/>
        <rFont val="Arial MT"/>
        <charset val="134"/>
      </rPr>
      <t xml:space="preserve">DM 35 S 10/21 - </t>
    </r>
    <r>
      <rPr>
        <b/>
        <sz val="11"/>
        <rFont val="Arial"/>
        <charset val="134"/>
      </rPr>
      <t>2 ½"</t>
    </r>
  </si>
  <si>
    <r>
      <rPr>
        <sz val="7"/>
        <rFont val="Arial MT"/>
        <charset val="134"/>
      </rPr>
      <t>Motor PEL manejado por switch alámbrico a la pared, para tubo de 2 1/2" (No incluye Switch - hasta 15mt2) Se pueden elaborar persianas hasta 4mt de ancho con una altura máxima de 3mt o 3mt de ancho con una altura de 5mt</t>
    </r>
  </si>
  <si>
    <r>
      <rPr>
        <sz val="11"/>
        <rFont val="Arial MT"/>
        <charset val="134"/>
      </rPr>
      <t xml:space="preserve">DM 35 RL 10/21 - </t>
    </r>
    <r>
      <rPr>
        <b/>
        <sz val="11"/>
        <rFont val="Arial"/>
        <charset val="134"/>
      </rPr>
      <t>2 ½"</t>
    </r>
  </si>
  <si>
    <r>
      <rPr>
        <sz val="7"/>
        <rFont val="Arial MT"/>
        <charset val="134"/>
      </rPr>
      <t xml:space="preserve">Motor PEL </t>
    </r>
    <r>
      <rPr>
        <i/>
        <sz val="7"/>
        <rFont val="Arial"/>
        <charset val="134"/>
      </rPr>
      <t xml:space="preserve">Silencioso  </t>
    </r>
    <r>
      <rPr>
        <sz val="7"/>
        <rFont val="Arial MT"/>
        <charset val="134"/>
      </rPr>
      <t>manejado por Control Remoto, para tubo de 2 1/2" (No incluye Control Remoto - hasta 15mt2) Se pueden elaborar persianas hasta 4mt de ancho con una altura máxima de 3mt</t>
    </r>
  </si>
  <si>
    <r>
      <rPr>
        <sz val="11"/>
        <rFont val="Arial MT"/>
        <charset val="134"/>
      </rPr>
      <t>DM 35 REL 10/21 - 2 ½"</t>
    </r>
  </si>
  <si>
    <r>
      <rPr>
        <sz val="7"/>
        <rFont val="Arial MT"/>
        <charset val="134"/>
      </rPr>
      <t>Motor PEL Silencioso con límites electrónicos, manejado por control remoto para tubo de 2 1/2" (no incluye control - hasta 15 mt2)</t>
    </r>
  </si>
  <si>
    <r>
      <rPr>
        <sz val="11"/>
        <rFont val="Arial MT"/>
        <charset val="134"/>
      </rPr>
      <t xml:space="preserve">DM 35BIELW 10/21 - 2½"
</t>
    </r>
    <r>
      <rPr>
        <b/>
        <sz val="11"/>
        <rFont val="Arial"/>
        <charset val="134"/>
      </rPr>
      <t>(Nuevo WIFI)</t>
    </r>
  </si>
  <si>
    <r>
      <rPr>
        <sz val="7"/>
        <rFont val="Arial MT"/>
        <charset val="134"/>
      </rPr>
      <t xml:space="preserve">Motor WIFI PEL </t>
    </r>
    <r>
      <rPr>
        <i/>
        <sz val="7"/>
        <rFont val="Arial"/>
        <charset val="134"/>
      </rPr>
      <t xml:space="preserve">Silencioso con límites electrónicos,  </t>
    </r>
    <r>
      <rPr>
        <sz val="7"/>
        <rFont val="Arial MT"/>
        <charset val="134"/>
      </rPr>
      <t>para tubo de 2 1/2". Este motor se puede automatizar por medio de apliación desde el teléfono celular, sin necesidad de comprar otros elementos adicionales como interfases y también puede operarse desde un control remoto radio frecuencia,  (No incluye control remoto)  hasta 15 mt2</t>
    </r>
  </si>
  <si>
    <r>
      <rPr>
        <sz val="11"/>
        <rFont val="Arial MT"/>
        <charset val="134"/>
      </rPr>
      <t>DM 45 S 20/32 - 2 ½"</t>
    </r>
  </si>
  <si>
    <r>
      <rPr>
        <sz val="7"/>
        <rFont val="Arial MT"/>
        <charset val="134"/>
      </rPr>
      <t>Motor PEL manejado por switch alámbrico a la pared, para tubo de 2 1/2" (No incluye Switch - hasta 18mt2) Se pueden elaborar persianas hasta 4mt de ancho con una altura máxima de 4.5mt.</t>
    </r>
  </si>
  <si>
    <r>
      <rPr>
        <sz val="11"/>
        <rFont val="Arial MT"/>
        <charset val="134"/>
      </rPr>
      <t xml:space="preserve">DM 45 REQ 10/21 - </t>
    </r>
    <r>
      <rPr>
        <b/>
        <sz val="11"/>
        <rFont val="Arial"/>
        <charset val="134"/>
      </rPr>
      <t xml:space="preserve">2 ½"
</t>
    </r>
    <r>
      <rPr>
        <b/>
        <sz val="11"/>
        <rFont val="Arial"/>
        <charset val="134"/>
      </rPr>
      <t>(Nuevo)</t>
    </r>
  </si>
  <si>
    <r>
      <rPr>
        <sz val="7"/>
        <rFont val="Arial MT"/>
        <charset val="134"/>
      </rPr>
      <t xml:space="preserve">Motor PEL  </t>
    </r>
    <r>
      <rPr>
        <b/>
        <i/>
        <sz val="7"/>
        <rFont val="Arial"/>
        <charset val="134"/>
      </rPr>
      <t xml:space="preserve">Ultra Silencioso  </t>
    </r>
    <r>
      <rPr>
        <sz val="7"/>
        <rFont val="Arial MT"/>
        <charset val="134"/>
      </rPr>
      <t>manejado por Control Remoto, para tubo de 2 1/2" (No incluye Control Remoto - hasta 15mt2) Se pueden elaborar persianas hasta 4mt de ancho con una altura máxima de 3mt o 3mt de ancho con una altura de 5mt</t>
    </r>
  </si>
  <si>
    <r>
      <rPr>
        <sz val="11"/>
        <rFont val="Arial MT"/>
        <charset val="134"/>
      </rPr>
      <t xml:space="preserve">DM 45 RL 20/32 - </t>
    </r>
    <r>
      <rPr>
        <b/>
        <sz val="11"/>
        <rFont val="Arial"/>
        <charset val="134"/>
      </rPr>
      <t>2 ½"</t>
    </r>
  </si>
  <si>
    <r>
      <rPr>
        <sz val="7"/>
        <rFont val="Arial MT"/>
        <charset val="134"/>
      </rPr>
      <t>Motor PEL Silencioso manejado por Control Remoto, para tubo de 2 1/2" (No incluye Control Remoto - hasta 15mt2) Se pueden elaborar persianas hasta 4mt de ancho con una altura máxima de 3mt o 3mt de ancho con una altura de 5mt</t>
    </r>
  </si>
  <si>
    <r>
      <rPr>
        <sz val="11"/>
        <rFont val="Arial MT"/>
        <charset val="134"/>
      </rPr>
      <t>Hasta 5,00m</t>
    </r>
  </si>
  <si>
    <r>
      <rPr>
        <sz val="11"/>
        <rFont val="Arial MT"/>
        <charset val="134"/>
      </rPr>
      <t xml:space="preserve">DM 35 S 10/21 - </t>
    </r>
    <r>
      <rPr>
        <b/>
        <sz val="11"/>
        <rFont val="Arial"/>
        <charset val="134"/>
      </rPr>
      <t>3 "</t>
    </r>
  </si>
  <si>
    <r>
      <rPr>
        <sz val="7"/>
        <rFont val="Arial MT"/>
        <charset val="134"/>
      </rPr>
      <t>Motor PEL manejado por switch alámbrico a la pared, para tubo de 3" (No incluye Switch - hasta 18mt2) Se pueden elaborar persianas hasta 3mt de ancho con una altura máxima de 6mt o 5mt de ancho por 3 mt de alto</t>
    </r>
  </si>
  <si>
    <r>
      <rPr>
        <sz val="11"/>
        <rFont val="Arial MT"/>
        <charset val="134"/>
      </rPr>
      <t>DM 45 S 20/32 - 3"</t>
    </r>
  </si>
  <si>
    <r>
      <rPr>
        <sz val="7"/>
        <rFont val="Arial MT"/>
        <charset val="134"/>
      </rPr>
      <t>Motor PEL Silencioso manejado por switch alámbrico, para tubo de 3" (hasta 18mt2) Se pueden elaborar persianas hasta 3mt de ancho con una altura máxima de 6mt o 5mt de ancho por 3 mt de alto</t>
    </r>
  </si>
  <si>
    <r>
      <rPr>
        <sz val="11"/>
        <rFont val="Arial MT"/>
        <charset val="134"/>
      </rPr>
      <t>DM 45 RL 20/32 - 3"</t>
    </r>
  </si>
  <si>
    <r>
      <rPr>
        <sz val="7"/>
        <rFont val="Arial MT"/>
        <charset val="134"/>
      </rPr>
      <t>Motor PEL Silencioso manejado por control remoto, para tubo de 3" (No incluye Control Remoto - hasta 18mt2) Se pueden elaborar persianas hasta 3mt de ancho con una altura máxima de 6mt o 5mt de ancho por 3 mt de alto</t>
    </r>
  </si>
  <si>
    <r>
      <rPr>
        <sz val="11"/>
        <rFont val="Arial MT"/>
        <charset val="134"/>
      </rPr>
      <t>DM 35 RL 10/21 - 3</t>
    </r>
    <r>
      <rPr>
        <b/>
        <sz val="11"/>
        <rFont val="Arial"/>
        <charset val="134"/>
      </rPr>
      <t>"</t>
    </r>
  </si>
  <si>
    <r>
      <rPr>
        <sz val="7"/>
        <rFont val="Arial MT"/>
        <charset val="134"/>
      </rPr>
      <t xml:space="preserve">Motor PEL </t>
    </r>
    <r>
      <rPr>
        <b/>
        <i/>
        <sz val="7.5"/>
        <rFont val="Arial"/>
        <charset val="134"/>
      </rPr>
      <t xml:space="preserve">Silencioso  </t>
    </r>
    <r>
      <rPr>
        <sz val="7.5"/>
        <rFont val="Arial MT"/>
        <charset val="134"/>
      </rPr>
      <t>manejado por control remoto, para tubo de 3" (No  incluye control Remoto - hasta 18mt2) Se pueden elaborar persianas hasta 3mt de ancho con una altura máxima de 6mt o 5mt de ancho por 3 mt de alto</t>
    </r>
  </si>
  <si>
    <r>
      <rPr>
        <sz val="11"/>
        <rFont val="Arial MT"/>
        <charset val="134"/>
      </rPr>
      <t>DM 35 REL 10/21 - 3"</t>
    </r>
  </si>
  <si>
    <r>
      <rPr>
        <sz val="7"/>
        <rFont val="Arial MT"/>
        <charset val="134"/>
      </rPr>
      <t>Motor PEL Silencioso con límites electrónicos, manejado por control remoto para tubo de 3" (no incluye control - hasta 18 mt2)</t>
    </r>
  </si>
  <si>
    <r>
      <rPr>
        <sz val="11"/>
        <rFont val="Arial MT"/>
        <charset val="134"/>
      </rPr>
      <t xml:space="preserve">DM 35BIELW 10/21 - 3"
</t>
    </r>
    <r>
      <rPr>
        <b/>
        <sz val="11"/>
        <rFont val="Arial"/>
        <charset val="134"/>
      </rPr>
      <t>(Nuevo WIFI)</t>
    </r>
  </si>
  <si>
    <r>
      <rPr>
        <sz val="7"/>
        <rFont val="Arial MT"/>
        <charset val="134"/>
      </rPr>
      <t xml:space="preserve">Motor WIFI PEL </t>
    </r>
    <r>
      <rPr>
        <i/>
        <sz val="7"/>
        <rFont val="Arial"/>
        <charset val="134"/>
      </rPr>
      <t xml:space="preserve">Silencioso con límites electrónicos,  </t>
    </r>
    <r>
      <rPr>
        <sz val="7"/>
        <rFont val="Arial MT"/>
        <charset val="134"/>
      </rPr>
      <t>para tubo de 3". Este motor se puede automatizar por medio de apliación desde el teléfono celular, sin necesidad de comprar otros elementos adicionales como interfases y también puede operarse desde un control remoto radio frecuencia,  (No incluye control remoto)  hasta 18 mt2</t>
    </r>
  </si>
  <si>
    <r>
      <rPr>
        <sz val="11"/>
        <rFont val="Arial MT"/>
        <charset val="134"/>
      </rPr>
      <t>DM 45 REQ 10/21 - 3</t>
    </r>
    <r>
      <rPr>
        <b/>
        <sz val="11"/>
        <rFont val="Arial"/>
        <charset val="134"/>
      </rPr>
      <t xml:space="preserve">"
</t>
    </r>
    <r>
      <rPr>
        <b/>
        <sz val="11"/>
        <rFont val="Arial"/>
        <charset val="134"/>
      </rPr>
      <t>(Nuevo)</t>
    </r>
  </si>
  <si>
    <r>
      <rPr>
        <sz val="7"/>
        <rFont val="Arial MT"/>
        <charset val="134"/>
      </rPr>
      <t xml:space="preserve">Motor PEL </t>
    </r>
    <r>
      <rPr>
        <b/>
        <i/>
        <sz val="7.5"/>
        <rFont val="Arial"/>
        <charset val="134"/>
      </rPr>
      <t xml:space="preserve">Ultra Silencioso  </t>
    </r>
    <r>
      <rPr>
        <sz val="7.5"/>
        <rFont val="Arial MT"/>
        <charset val="134"/>
      </rPr>
      <t>manejado por control remoto, para tubo de 3" (No incluye Switch - hasta 18mt2) Se pueden elaborar persianas hasta 3mt de ancho con una altura máxima de 6mt o 5mt de ancho por 3 mt de alto</t>
    </r>
  </si>
  <si>
    <r>
      <rPr>
        <b/>
        <sz val="31"/>
        <color rgb="FF16365B"/>
        <rFont val="Arial"/>
        <charset val="134"/>
      </rPr>
      <t>MOTORIZACIÓN CORTINA ENROLLABLE</t>
    </r>
  </si>
  <si>
    <r>
      <rPr>
        <sz val="11"/>
        <rFont val="Arial MT"/>
        <charset val="134"/>
      </rPr>
      <t>Hasta 6,00m</t>
    </r>
  </si>
  <si>
    <r>
      <rPr>
        <sz val="11"/>
        <rFont val="Arial MT"/>
        <charset val="134"/>
      </rPr>
      <t>DM 45 RL 20/32 - 85mm</t>
    </r>
  </si>
  <si>
    <r>
      <rPr>
        <sz val="7"/>
        <rFont val="Arial MT"/>
        <charset val="134"/>
      </rPr>
      <t>Motor PEL Silencioso manejado por control remoto, para tubo de 85mm (No incluye Control Remoto - hasta 21 mt2) Se pueden elaborar persianas hasta 6mt de ancho con una altura máxima de 3mt o 3,5mt de ancho por 6 mt de alto</t>
    </r>
  </si>
  <si>
    <r>
      <rPr>
        <sz val="11"/>
        <rFont val="Arial MT"/>
        <charset val="134"/>
      </rPr>
      <t>DM 45 S 20/32 - 85mm</t>
    </r>
  </si>
  <si>
    <r>
      <rPr>
        <sz val="7"/>
        <rFont val="Arial MT"/>
        <charset val="134"/>
      </rPr>
      <t>Motor PEL Silencioso manejado por switch alámbrico, para tubo de 85mm (hasta 21mt2) Se pueden elaborar persianas hasta 3mt de ancho con una altura máxima de 6mt o 5mt de ancho por 3 mt de alto</t>
    </r>
  </si>
  <si>
    <r>
      <rPr>
        <sz val="11"/>
        <rFont val="Arial MT"/>
        <charset val="134"/>
      </rPr>
      <t>DM 45 RL 20/32 -100mm</t>
    </r>
  </si>
  <si>
    <r>
      <rPr>
        <sz val="7"/>
        <rFont val="Arial MT"/>
        <charset val="134"/>
      </rPr>
      <t>Motor PEL Silenciosos manejado por control remoto, para tubo de 100mm  (No incluye Control Remoto) Hasta  24 mt2</t>
    </r>
  </si>
  <si>
    <r>
      <rPr>
        <sz val="11"/>
        <rFont val="Arial MT"/>
        <charset val="134"/>
      </rPr>
      <t>DM 45 S 20/32 - 100mm</t>
    </r>
  </si>
  <si>
    <r>
      <rPr>
        <sz val="7"/>
        <rFont val="Arial MT"/>
        <charset val="134"/>
      </rPr>
      <t>Motor PEL Silencioso manejado por switch alámbrico, para tubo de 100mm (hasta 24mt2) Se pueden elaborar persianas hasta 3mt de ancho con una altura máxima de 6mt o 5mt de ancho por 3 mt de alto</t>
    </r>
  </si>
  <si>
    <r>
      <rPr>
        <sz val="11"/>
        <color rgb="FF1F497C"/>
        <rFont val="Arial MT"/>
        <charset val="134"/>
      </rPr>
      <t xml:space="preserve">LISTA DE PRECIOS CORTINAS                                          </t>
    </r>
    <r>
      <rPr>
        <vertAlign val="superscript"/>
        <sz val="8.5"/>
        <color rgb="FF1F497C"/>
        <rFont val="Arial MT"/>
        <charset val="134"/>
      </rPr>
      <t xml:space="preserve">2/07/20236:53 p. m.
</t>
    </r>
    <r>
      <rPr>
        <b/>
        <sz val="31"/>
        <color rgb="FF16365B"/>
        <rFont val="Arial"/>
        <charset val="134"/>
      </rPr>
      <t>PANEL JAPONÉS</t>
    </r>
  </si>
  <si>
    <r>
      <rPr>
        <sz val="11"/>
        <rFont val="Arial MT"/>
        <charset val="134"/>
      </rPr>
      <t>Hasta 11m</t>
    </r>
  </si>
  <si>
    <r>
      <rPr>
        <sz val="11"/>
        <rFont val="Arial MT"/>
        <charset val="134"/>
      </rPr>
      <t>DT52E</t>
    </r>
  </si>
  <si>
    <r>
      <rPr>
        <sz val="7"/>
        <rFont val="Arial MT"/>
        <charset val="134"/>
      </rPr>
      <t>MOTOR PEL manejador por control remoto (No incluye control remoto)</t>
    </r>
  </si>
  <si>
    <r>
      <rPr>
        <sz val="11"/>
        <rFont val="Arial MT"/>
        <charset val="134"/>
      </rPr>
      <t xml:space="preserve">MOTOR DM PANEL WIFI
</t>
    </r>
    <r>
      <rPr>
        <sz val="11"/>
        <rFont val="Arial MT"/>
        <charset val="134"/>
      </rPr>
      <t>(</t>
    </r>
    <r>
      <rPr>
        <b/>
        <sz val="11"/>
        <rFont val="Arial"/>
        <charset val="134"/>
      </rPr>
      <t>Nuevo</t>
    </r>
    <r>
      <rPr>
        <sz val="11"/>
        <rFont val="Arial MT"/>
        <charset val="134"/>
      </rPr>
      <t>)</t>
    </r>
  </si>
  <si>
    <r>
      <rPr>
        <sz val="7"/>
        <rFont val="Arial MT"/>
        <charset val="134"/>
      </rPr>
      <t>Este motor puede automatizar por medio de una apliación desde el teléfono celular, sin necesidad de comprar otros elementos adicionales como interfases y también puede operarse desde un control remoto radio frecuencia,  (No incluye control remoto)</t>
    </r>
  </si>
  <si>
    <r>
      <rPr>
        <sz val="11"/>
        <rFont val="Arial MT"/>
        <charset val="134"/>
      </rPr>
      <t>DT52E - SISTEMA COMPACTO</t>
    </r>
  </si>
  <si>
    <r>
      <rPr>
        <sz val="7"/>
        <rFont val="Arial MT"/>
        <charset val="134"/>
      </rPr>
      <t xml:space="preserve">MOTOR PEL manejador por control remoto (No incluye control remoto): No requiere riel independiente, el motor se instala en el riel del panel.
</t>
    </r>
  </si>
  <si>
    <r>
      <rPr>
        <b/>
        <sz val="31"/>
        <color rgb="FF16365B"/>
        <rFont val="Arial"/>
        <charset val="134"/>
      </rPr>
      <t>CORTINA ROMANA Y MACROMADERA</t>
    </r>
  </si>
  <si>
    <r>
      <rPr>
        <sz val="11"/>
        <rFont val="Arial MT"/>
        <charset val="134"/>
      </rPr>
      <t>DM 35 S 6/33</t>
    </r>
  </si>
  <si>
    <r>
      <rPr>
        <sz val="7"/>
        <rFont val="Arial MT"/>
        <charset val="134"/>
      </rPr>
      <t xml:space="preserve">Motor PEL manejado por switch alámbrico a la pared para tubo 1 </t>
    </r>
    <r>
      <rPr>
        <vertAlign val="superscript"/>
        <sz val="7"/>
        <rFont val="Arial MT"/>
        <charset val="134"/>
      </rPr>
      <t>1</t>
    </r>
    <r>
      <rPr>
        <sz val="7.5"/>
        <rFont val="Arial MT"/>
        <charset val="134"/>
      </rPr>
      <t>/</t>
    </r>
    <r>
      <rPr>
        <vertAlign val="subscript"/>
        <sz val="7.5"/>
        <rFont val="Arial MT"/>
        <charset val="134"/>
      </rPr>
      <t>2</t>
    </r>
    <r>
      <rPr>
        <sz val="7.5"/>
        <rFont val="Arial MT"/>
        <charset val="134"/>
      </rPr>
      <t>" Octogonal (No incluye switch)</t>
    </r>
  </si>
  <si>
    <r>
      <rPr>
        <sz val="11"/>
        <rFont val="Arial MT"/>
        <charset val="134"/>
      </rPr>
      <t>DM 35 RL 6/33</t>
    </r>
  </si>
  <si>
    <r>
      <rPr>
        <sz val="7"/>
        <rFont val="Arial MT"/>
        <charset val="134"/>
      </rPr>
      <t xml:space="preserve">Motor PEL Silencioso manejado por control remoto para tubo de 1 </t>
    </r>
    <r>
      <rPr>
        <vertAlign val="superscript"/>
        <sz val="7"/>
        <rFont val="Arial MT"/>
        <charset val="134"/>
      </rPr>
      <t>1</t>
    </r>
    <r>
      <rPr>
        <sz val="7.5"/>
        <rFont val="Arial MT"/>
        <charset val="134"/>
      </rPr>
      <t>/</t>
    </r>
    <r>
      <rPr>
        <vertAlign val="subscript"/>
        <sz val="7.5"/>
        <rFont val="Arial MT"/>
        <charset val="134"/>
      </rPr>
      <t>2</t>
    </r>
    <r>
      <rPr>
        <sz val="7.5"/>
        <rFont val="Arial MT"/>
        <charset val="134"/>
      </rPr>
      <t>" Octogonal  (No incluye control)</t>
    </r>
  </si>
  <si>
    <r>
      <rPr>
        <sz val="11"/>
        <rFont val="Arial MT"/>
        <charset val="134"/>
      </rPr>
      <t>DM 35 REL 6/33</t>
    </r>
  </si>
  <si>
    <r>
      <rPr>
        <sz val="7"/>
        <rFont val="Arial MT"/>
        <charset val="134"/>
      </rPr>
      <t xml:space="preserve">Motor PEL </t>
    </r>
    <r>
      <rPr>
        <b/>
        <i/>
        <sz val="7.5"/>
        <rFont val="Arial"/>
        <charset val="134"/>
      </rPr>
      <t xml:space="preserve">Silencioso con límites electrónicos  </t>
    </r>
    <r>
      <rPr>
        <sz val="7.5"/>
        <rFont val="Arial MT"/>
        <charset val="134"/>
      </rPr>
      <t xml:space="preserve">manejado por control remoto para tubo 1 </t>
    </r>
    <r>
      <rPr>
        <vertAlign val="superscript"/>
        <sz val="7.5"/>
        <rFont val="Arial MT"/>
        <charset val="134"/>
      </rPr>
      <t>1</t>
    </r>
    <r>
      <rPr>
        <sz val="7.5"/>
        <rFont val="Arial MT"/>
        <charset val="134"/>
      </rPr>
      <t>/</t>
    </r>
    <r>
      <rPr>
        <vertAlign val="subscript"/>
        <sz val="7.5"/>
        <rFont val="Arial MT"/>
        <charset val="134"/>
      </rPr>
      <t>2</t>
    </r>
    <r>
      <rPr>
        <sz val="7.5"/>
        <rFont val="Arial MT"/>
        <charset val="134"/>
      </rPr>
      <t>" Octogonal - (No incluye control)</t>
    </r>
  </si>
  <si>
    <r>
      <rPr>
        <sz val="11"/>
        <rFont val="Arial MT"/>
        <charset val="134"/>
      </rPr>
      <t xml:space="preserve">DM 35BIELW 6/33 -
</t>
    </r>
    <r>
      <rPr>
        <b/>
        <sz val="11"/>
        <rFont val="Arial"/>
        <charset val="134"/>
      </rPr>
      <t>(Nuevo WIFI)</t>
    </r>
  </si>
  <si>
    <r>
      <rPr>
        <sz val="7"/>
        <rFont val="Arial MT"/>
        <charset val="134"/>
      </rPr>
      <t xml:space="preserve">Motor WIFI PEL </t>
    </r>
    <r>
      <rPr>
        <i/>
        <sz val="7"/>
        <rFont val="Arial"/>
        <charset val="134"/>
      </rPr>
      <t xml:space="preserve">Silencioso con límites electrónico </t>
    </r>
    <r>
      <rPr>
        <sz val="7"/>
        <rFont val="Arial MT"/>
        <charset val="134"/>
      </rPr>
      <t>. Este motor se puede automatizar por medio de apliación desde el teléfono celular, sin necesidad de comprar otros elementos adicionales como interfases y también puede operarse desde un control remoto radio frecuencia,  (No incluye control remoto)</t>
    </r>
  </si>
  <si>
    <r>
      <rPr>
        <sz val="11"/>
        <rFont val="Arial MT"/>
        <charset val="134"/>
      </rPr>
      <t>DM 35 S 10/21</t>
    </r>
  </si>
  <si>
    <r>
      <rPr>
        <sz val="11"/>
        <rFont val="Arial MT"/>
        <charset val="134"/>
      </rPr>
      <t>DM 35 RL 10/21</t>
    </r>
  </si>
  <si>
    <r>
      <rPr>
        <sz val="7"/>
        <rFont val="Arial MT"/>
        <charset val="134"/>
      </rPr>
      <t xml:space="preserve">Motor PEL Silencioso manejado por control remoto para tubo de 1 </t>
    </r>
    <r>
      <rPr>
        <vertAlign val="superscript"/>
        <sz val="7"/>
        <rFont val="Arial MT"/>
        <charset val="134"/>
      </rPr>
      <t>1</t>
    </r>
    <r>
      <rPr>
        <sz val="6"/>
        <rFont val="Arial MT"/>
        <charset val="134"/>
      </rPr>
      <t>/</t>
    </r>
    <r>
      <rPr>
        <vertAlign val="subscript"/>
        <sz val="6"/>
        <rFont val="Arial MT"/>
        <charset val="134"/>
      </rPr>
      <t>2</t>
    </r>
    <r>
      <rPr>
        <sz val="6"/>
        <rFont val="Arial MT"/>
        <charset val="134"/>
      </rPr>
      <t>" Octogonal  (No incluye control)</t>
    </r>
  </si>
  <si>
    <r>
      <rPr>
        <sz val="11"/>
        <rFont val="Arial MT"/>
        <charset val="134"/>
      </rPr>
      <t xml:space="preserve">DM 35BIELW 10/21 -
</t>
    </r>
    <r>
      <rPr>
        <b/>
        <sz val="11"/>
        <rFont val="Arial"/>
        <charset val="134"/>
      </rPr>
      <t>(Nuevo WIFI)</t>
    </r>
  </si>
  <si>
    <r>
      <rPr>
        <sz val="7"/>
        <rFont val="Arial MT"/>
        <charset val="134"/>
      </rPr>
      <t xml:space="preserve">Motor WIFI PEL </t>
    </r>
    <r>
      <rPr>
        <i/>
        <sz val="7"/>
        <rFont val="Arial"/>
        <charset val="134"/>
      </rPr>
      <t xml:space="preserve">Silencioso con límites electrónicos </t>
    </r>
    <r>
      <rPr>
        <sz val="7"/>
        <rFont val="Arial MT"/>
        <charset val="134"/>
      </rPr>
      <t>. Este motor se puede automatizar por medio de apliación desde el teléfono celular, sin necesidad de comprar otros elementos adicionales como interfases y también puede operarse desde un control remoto radio frecuencia,  (No incluye control remoto)</t>
    </r>
  </si>
  <si>
    <r>
      <rPr>
        <sz val="11"/>
        <color rgb="FF1F497C"/>
        <rFont val="Arial MT"/>
        <charset val="134"/>
      </rPr>
      <t xml:space="preserve">LISTA DE PRECIOS CORTINAS                                        </t>
    </r>
    <r>
      <rPr>
        <vertAlign val="superscript"/>
        <sz val="8.5"/>
        <color rgb="FF1F497C"/>
        <rFont val="Arial MT"/>
        <charset val="134"/>
      </rPr>
      <t xml:space="preserve">
</t>
    </r>
    <r>
      <rPr>
        <b/>
        <sz val="31"/>
        <color rgb="FF16365B"/>
        <rFont val="Arial"/>
        <charset val="134"/>
      </rPr>
      <t>SHEER ELEGANCE</t>
    </r>
  </si>
  <si>
    <r>
      <rPr>
        <sz val="11"/>
        <rFont val="Arial MT"/>
        <charset val="134"/>
      </rPr>
      <t>DM 35 S 6/33 - 2"</t>
    </r>
  </si>
  <si>
    <r>
      <rPr>
        <sz val="11"/>
        <rFont val="Arial MT"/>
        <charset val="134"/>
      </rPr>
      <t>DM 35 RL 6/33 - 2"</t>
    </r>
  </si>
  <si>
    <r>
      <rPr>
        <sz val="7"/>
        <rFont val="Arial MT"/>
        <charset val="134"/>
      </rPr>
      <t>Motor PEL Silencioso manejado por control remoto para tubo de 2" (no incluye control - hasta 8 mt2)</t>
    </r>
  </si>
  <si>
    <r>
      <rPr>
        <sz val="11"/>
        <rFont val="Arial MT"/>
        <charset val="134"/>
      </rPr>
      <t>DM 35 REL 6/33 - 2"</t>
    </r>
  </si>
  <si>
    <r>
      <rPr>
        <sz val="11"/>
        <rFont val="Arial MT"/>
        <charset val="134"/>
      </rPr>
      <t>DM 35 S 10/21 - 2 "</t>
    </r>
  </si>
  <si>
    <r>
      <rPr>
        <sz val="11"/>
        <rFont val="Arial MT"/>
        <charset val="134"/>
      </rPr>
      <t>DM 35 RL 10/21 - 2"</t>
    </r>
  </si>
  <si>
    <r>
      <rPr>
        <b/>
        <sz val="28"/>
        <color rgb="FF16365B"/>
        <rFont val="Arial"/>
        <charset val="134"/>
      </rPr>
      <t>ACCESORIOS MOTORIZACIÓN PEL #1</t>
    </r>
  </si>
  <si>
    <r>
      <rPr>
        <b/>
        <sz val="11"/>
        <color rgb="FFFFFFFF"/>
        <rFont val="Arial"/>
        <charset val="134"/>
      </rPr>
      <t xml:space="preserve">Item                                                                  </t>
    </r>
    <r>
      <rPr>
        <b/>
        <vertAlign val="superscript"/>
        <sz val="11"/>
        <color rgb="FFFFFFFF"/>
        <rFont val="Arial"/>
        <charset val="134"/>
      </rPr>
      <t>Descripción</t>
    </r>
  </si>
  <si>
    <r>
      <rPr>
        <b/>
        <sz val="11"/>
        <color rgb="FFFFFFFF"/>
        <rFont val="Arial"/>
        <charset val="134"/>
      </rPr>
      <t>PRECIO</t>
    </r>
  </si>
  <si>
    <r>
      <rPr>
        <sz val="9.5"/>
        <rFont val="Arial MT"/>
        <charset val="134"/>
      </rPr>
      <t>Panel solar para instalación en ventana</t>
    </r>
  </si>
  <si>
    <r>
      <rPr>
        <sz val="9.5"/>
        <rFont val="Arial MT"/>
        <charset val="134"/>
      </rPr>
      <t>Polo para 10 baterías  AA</t>
    </r>
  </si>
  <si>
    <r>
      <rPr>
        <sz val="9.5"/>
        <rFont val="Arial MT"/>
        <charset val="134"/>
      </rPr>
      <t>Cargador 12V</t>
    </r>
  </si>
  <si>
    <r>
      <rPr>
        <sz val="9.5"/>
        <rFont val="Arial MT"/>
        <charset val="134"/>
      </rPr>
      <t>Switch pared vidrio DC2600</t>
    </r>
  </si>
  <si>
    <r>
      <rPr>
        <sz val="9.5"/>
        <rFont val="Arial MT"/>
        <charset val="134"/>
      </rPr>
      <t>Control remoto monocanal</t>
    </r>
  </si>
  <si>
    <r>
      <rPr>
        <sz val="9.5"/>
        <rFont val="Arial MT"/>
        <charset val="134"/>
      </rPr>
      <t>Control remoto multicanal (5 canales)</t>
    </r>
  </si>
  <si>
    <r>
      <rPr>
        <sz val="9.5"/>
        <rFont val="Arial MT"/>
        <charset val="134"/>
      </rPr>
      <t>Control remoto monocanal élite</t>
    </r>
  </si>
  <si>
    <r>
      <rPr>
        <sz val="9.5"/>
        <rFont val="Arial MT"/>
        <charset val="134"/>
      </rPr>
      <t>Control remoto multicanal élite (5 canales)</t>
    </r>
  </si>
  <si>
    <r>
      <rPr>
        <sz val="9.5"/>
        <rFont val="Arial MT"/>
        <charset val="134"/>
      </rPr>
      <t>Soporte central 180 graduable especial DZ318</t>
    </r>
  </si>
  <si>
    <r>
      <rPr>
        <sz val="9.5"/>
        <rFont val="Arial MT"/>
        <charset val="134"/>
      </rPr>
      <t>Soporte Central  DZ318 CORTO</t>
    </r>
  </si>
  <si>
    <r>
      <rPr>
        <sz val="9.5"/>
        <rFont val="Arial MT"/>
        <charset val="134"/>
      </rPr>
      <t>Control led 15 canales DC 1602</t>
    </r>
  </si>
  <si>
    <r>
      <rPr>
        <sz val="9.5"/>
        <rFont val="Arial MT"/>
        <charset val="134"/>
      </rPr>
      <t>Control monocanal temporizado DC 1663</t>
    </r>
  </si>
  <si>
    <r>
      <rPr>
        <sz val="9.5"/>
        <rFont val="Arial MT"/>
        <charset val="134"/>
      </rPr>
      <t>Interfaz motores PEL #1</t>
    </r>
  </si>
  <si>
    <r>
      <rPr>
        <b/>
        <sz val="31"/>
        <color rgb="FF16365B"/>
        <rFont val="Arial"/>
        <charset val="134"/>
      </rPr>
      <t>MOTORES RECARGABLES PEL #1</t>
    </r>
  </si>
  <si>
    <r>
      <rPr>
        <sz val="11"/>
        <rFont val="Arial MT"/>
        <charset val="134"/>
      </rPr>
      <t>MOTOR DM 35BIE LI 6/24 2"</t>
    </r>
  </si>
  <si>
    <r>
      <rPr>
        <sz val="7"/>
        <rFont val="Arial MT"/>
        <charset val="134"/>
      </rPr>
      <t>Motor PEL recargable con batería de litio, bidireccional, con límites electrónicos, manejado por control remoto, para tubo de 2" (el cargador y el control remoto se venden por aparte). Para fabricación de cortinas con ancho máx. de 3m y área máx. de 8m2.</t>
    </r>
  </si>
  <si>
    <r>
      <rPr>
        <sz val="11"/>
        <rFont val="Arial MT"/>
        <charset val="134"/>
      </rPr>
      <t>Hasta 4,00m</t>
    </r>
  </si>
  <si>
    <r>
      <rPr>
        <sz val="11"/>
        <rFont val="Arial MT"/>
        <charset val="134"/>
      </rPr>
      <t>MOTOR DM 35BIE LI 6/24 2 1/2"</t>
    </r>
  </si>
  <si>
    <r>
      <rPr>
        <sz val="7"/>
        <rFont val="Arial MT"/>
        <charset val="134"/>
      </rPr>
      <t>Motor DM 35BIE LI 3/28 2 1/2": Motor PEL recargable con batería de litio, bidireccional, con límites electrónicos, manejado por control remoto, para tubo de 2 1/2" (el cargador y el control remoto se venden por aparte). Para fabricación de cortinas con ancho máx. de 4m y área máx. de 10m2.</t>
    </r>
  </si>
  <si>
    <r>
      <rPr>
        <sz val="11"/>
        <rFont val="Arial MT"/>
        <charset val="134"/>
      </rPr>
      <t>MOTOR DM 35BIE LI 6/24 3"</t>
    </r>
  </si>
  <si>
    <r>
      <rPr>
        <sz val="7"/>
        <rFont val="Arial MT"/>
        <charset val="134"/>
      </rPr>
      <t>Motor DM 35BIE LI 3/28 2 1/2": Motor PEL recargable con batería de litio, bidireccional, con límites electrónicos, manejado por control remoto, para tubo de 3" (el cargador y el control remoto se venden por aparte). Para fabricación de cortinas con ancho máx. de 5m y área máx. de 15m2.</t>
    </r>
  </si>
  <si>
    <r>
      <rPr>
        <b/>
        <sz val="31"/>
        <color rgb="FF16365B"/>
        <rFont val="Arial"/>
        <charset val="134"/>
      </rPr>
      <t xml:space="preserve">ACCESORIOS MOTORES
</t>
    </r>
    <r>
      <rPr>
        <b/>
        <sz val="31"/>
        <color rgb="FF16365B"/>
        <rFont val="Arial"/>
        <charset val="134"/>
      </rPr>
      <t>RECARGABLES PEL #1</t>
    </r>
  </si>
  <si>
    <r>
      <rPr>
        <b/>
        <sz val="11"/>
        <color rgb="FFFFFFFF"/>
        <rFont val="Arial"/>
        <charset val="134"/>
      </rPr>
      <t xml:space="preserve">Item                                                                  </t>
    </r>
    <r>
      <rPr>
        <b/>
        <vertAlign val="superscript"/>
        <sz val="11"/>
        <color rgb="FFFFFFFF"/>
        <rFont val="Arial"/>
        <charset val="134"/>
      </rPr>
      <t xml:space="preserve">Descripción                                                                 </t>
    </r>
    <r>
      <rPr>
        <b/>
        <sz val="11"/>
        <color rgb="FFFFFFFF"/>
        <rFont val="Arial"/>
        <charset val="134"/>
      </rPr>
      <t>Precio</t>
    </r>
  </si>
  <si>
    <t>Descripción</t>
  </si>
  <si>
    <t>Valor</t>
  </si>
  <si>
    <r>
      <rPr>
        <sz val="9.5"/>
        <rFont val="Arial MT"/>
        <charset val="134"/>
      </rPr>
      <t>Control remoto monocanal  para motor DM 35BIE LI (Recargables y WIFI)</t>
    </r>
  </si>
  <si>
    <r>
      <rPr>
        <sz val="9.5"/>
        <rFont val="Arial MT"/>
        <charset val="134"/>
      </rPr>
      <t>Control remoto 15 canales  para motor DM 35BIE LI (Recargables y WIFI)</t>
    </r>
  </si>
  <si>
    <r>
      <rPr>
        <sz val="9.5"/>
        <rFont val="Arial MT"/>
        <charset val="134"/>
      </rPr>
      <t>Cargador DM 8V  para  motor DM  35 E LI 6/24</t>
    </r>
  </si>
  <si>
    <r>
      <rPr>
        <sz val="9.5"/>
        <rFont val="Arial MT"/>
        <charset val="134"/>
      </rPr>
      <t>Soporte central R16 S corto ( para tubo 1 -1/2")</t>
    </r>
  </si>
  <si>
    <r>
      <rPr>
        <b/>
        <sz val="20.5"/>
        <color rgb="FF16365B"/>
        <rFont val="Arial"/>
        <charset val="134"/>
      </rPr>
      <t>MOTORIZACIÓN CORTINA ENROLLABLE PX</t>
    </r>
  </si>
  <si>
    <r>
      <rPr>
        <sz val="11"/>
        <rFont val="Arial MT"/>
        <charset val="134"/>
      </rPr>
      <t>MOTOR PX 25 REL LI 1,1/30 1 1/2"</t>
    </r>
  </si>
  <si>
    <r>
      <rPr>
        <sz val="7"/>
        <rFont val="Arial MT"/>
        <charset val="134"/>
      </rPr>
      <t>Motor PX 25 REL LI 1,1/30 1 1/2": Motor PEL recargable con batería de litio, silencioso, con límites electrónicos, manejado por control remoto, para tubo de 1 1/2" (el cargador y el control remoto se venden por separado). Para fabricación de cortinas con ancho máx. de 2,4m y área máx. de 6m2.</t>
    </r>
  </si>
  <si>
    <r>
      <rPr>
        <sz val="11"/>
        <rFont val="Arial MT"/>
        <charset val="134"/>
      </rPr>
      <t xml:space="preserve">MOTOR PX35 RELW 5/22 - 2" </t>
    </r>
    <r>
      <rPr>
        <b/>
        <sz val="11"/>
        <rFont val="Arial"/>
        <charset val="134"/>
      </rPr>
      <t>(Nuevo WIFI)</t>
    </r>
  </si>
  <si>
    <r>
      <rPr>
        <sz val="11"/>
        <rFont val="Arial MT"/>
        <charset val="134"/>
      </rPr>
      <t xml:space="preserve">MOTOR PX35 RELW
</t>
    </r>
    <r>
      <rPr>
        <sz val="11"/>
        <rFont val="Arial MT"/>
        <charset val="134"/>
      </rPr>
      <t xml:space="preserve">5/22 - 2½" </t>
    </r>
    <r>
      <rPr>
        <b/>
        <sz val="11"/>
        <rFont val="Arial"/>
        <charset val="134"/>
      </rPr>
      <t>(Nuevo WIFI)</t>
    </r>
  </si>
  <si>
    <r>
      <rPr>
        <sz val="7"/>
        <rFont val="Arial MT"/>
        <charset val="134"/>
      </rPr>
      <t xml:space="preserve">Motor WIFI PEL </t>
    </r>
    <r>
      <rPr>
        <i/>
        <sz val="7"/>
        <rFont val="Arial"/>
        <charset val="134"/>
      </rPr>
      <t xml:space="preserve">Silencioso con límites electrónicos,  </t>
    </r>
    <r>
      <rPr>
        <sz val="7"/>
        <rFont val="Arial MT"/>
        <charset val="134"/>
      </rPr>
      <t>para tubo de 2 1/2". Este motor se puede automatizar por medio de apliación desde el teléfono celular, sin necesidad de comprar otros elementos adicionales como interfases y también puede operarse desde un control remoto radio frecuencia,  (No incluye control remoto)  hasta 9 mt2</t>
    </r>
  </si>
  <si>
    <r>
      <rPr>
        <b/>
        <sz val="20.5"/>
        <color rgb="FF16365B"/>
        <rFont val="Arial"/>
        <charset val="134"/>
      </rPr>
      <t>PANEL JAPONÉS PX</t>
    </r>
  </si>
  <si>
    <r>
      <rPr>
        <sz val="11"/>
        <rFont val="Arial MT"/>
        <charset val="134"/>
      </rPr>
      <t>Hasta 11m dos alas</t>
    </r>
  </si>
  <si>
    <r>
      <rPr>
        <sz val="11"/>
        <rFont val="Arial MT"/>
        <charset val="134"/>
      </rPr>
      <t>MOTOR PANEL PX</t>
    </r>
  </si>
  <si>
    <r>
      <rPr>
        <sz val="7"/>
        <rFont val="Arial MT"/>
        <charset val="134"/>
      </rPr>
      <t>Manejador por control remoto radio frecuencia y/o switch alámbrico (No incluye control remoto) especial para automatización</t>
    </r>
  </si>
  <si>
    <r>
      <rPr>
        <sz val="11"/>
        <rFont val="Arial MT"/>
        <charset val="134"/>
      </rPr>
      <t xml:space="preserve">MOTOR PANEL PX - WIFI
</t>
    </r>
    <r>
      <rPr>
        <sz val="11"/>
        <rFont val="Arial MT"/>
        <charset val="134"/>
      </rPr>
      <t>(</t>
    </r>
    <r>
      <rPr>
        <b/>
        <sz val="11"/>
        <rFont val="Arial"/>
        <charset val="134"/>
      </rPr>
      <t>Nuevo</t>
    </r>
    <r>
      <rPr>
        <sz val="11"/>
        <rFont val="Arial MT"/>
        <charset val="134"/>
      </rPr>
      <t>)</t>
    </r>
  </si>
  <si>
    <r>
      <rPr>
        <b/>
        <sz val="20.5"/>
        <color rgb="FF16365B"/>
        <rFont val="Arial"/>
        <charset val="134"/>
      </rPr>
      <t>CORTINA ROMANA Y MACROMADERA PX</t>
    </r>
  </si>
  <si>
    <r>
      <rPr>
        <sz val="7"/>
        <rFont val="Arial MT"/>
        <charset val="134"/>
      </rPr>
      <t xml:space="preserve">Motor PX 25 REL LI 1,1/30 1 1/2": Motor PEL recargable con batería de litio, silencioso, con límites electrónicos, manejado por control remoto, para tubo de 1 1/2" (el cargador y el control remoto se venden por separado). Para fabricación de cortinas con ancho máx. de 2,4m y área máx. de 6m2. </t>
    </r>
    <r>
      <rPr>
        <b/>
        <sz val="7"/>
        <rFont val="Arial"/>
        <charset val="134"/>
      </rPr>
      <t>SOLO APLICA PARA ROMANA</t>
    </r>
  </si>
  <si>
    <r>
      <rPr>
        <b/>
        <sz val="20.5"/>
        <color rgb="FF16365B"/>
        <rFont val="Arial"/>
        <charset val="134"/>
      </rPr>
      <t>SHEER ELEGANCE PX</t>
    </r>
  </si>
  <si>
    <r>
      <rPr>
        <b/>
        <sz val="20.5"/>
        <color rgb="FF16365B"/>
        <rFont val="Arial"/>
        <charset val="134"/>
      </rPr>
      <t>ACCESORIOS MOTORIZACIÓN PX</t>
    </r>
  </si>
  <si>
    <r>
      <rPr>
        <sz val="9.5"/>
        <rFont val="Arial MT"/>
        <charset val="134"/>
      </rPr>
      <t>Control remoto 6 canales  para motor PANEL PX</t>
    </r>
  </si>
  <si>
    <r>
      <rPr>
        <sz val="9.5"/>
        <rFont val="Arial MT"/>
        <charset val="134"/>
      </rPr>
      <t>Cargador PX para motor R25V REL LI 1,1/30</t>
    </r>
  </si>
  <si>
    <r>
      <rPr>
        <b/>
        <sz val="22"/>
        <color rgb="FF1F497C"/>
        <rFont val="Arial"/>
        <charset val="134"/>
      </rPr>
      <t>LÍNEA PEL # 2 MOTORIZACIÓN  Y  AUTOMATIZACIÓN
CORTINA  ENROLLABLE</t>
    </r>
  </si>
  <si>
    <t>Límite</t>
  </si>
  <si>
    <t>Referencia</t>
  </si>
  <si>
    <r>
      <rPr>
        <sz val="7"/>
        <rFont val="Arial MT"/>
        <charset val="134"/>
      </rPr>
      <t>Hasta 3mts</t>
    </r>
  </si>
  <si>
    <r>
      <rPr>
        <sz val="13"/>
        <rFont val="Arial MT"/>
        <charset val="134"/>
      </rPr>
      <t xml:space="preserve">PEL 35 R-EL 6/28 - </t>
    </r>
    <r>
      <rPr>
        <b/>
        <sz val="13"/>
        <rFont val="Arial"/>
        <charset val="134"/>
      </rPr>
      <t>2 "</t>
    </r>
  </si>
  <si>
    <r>
      <rPr>
        <sz val="7"/>
        <rFont val="Arial MT"/>
        <charset val="134"/>
      </rPr>
      <t>Motor PEL Silencioso con límites electrónicos para tubo de 2" (No incluye control Hasta 8 mt2)</t>
    </r>
  </si>
  <si>
    <r>
      <rPr>
        <sz val="13"/>
        <rFont val="Arial MT"/>
        <charset val="134"/>
      </rPr>
      <t xml:space="preserve">PEL 35 S-EL 6/28 - </t>
    </r>
    <r>
      <rPr>
        <b/>
        <sz val="13"/>
        <rFont val="Arial"/>
        <charset val="134"/>
      </rPr>
      <t>2 " (Nuevo)</t>
    </r>
  </si>
  <si>
    <r>
      <rPr>
        <sz val="7"/>
        <rFont val="Arial MT"/>
        <charset val="134"/>
      </rPr>
      <t>Motor PEL manejado por switch alámbrico a la pared para tubo de 2" (No incluye switch -Hasta 8 mt2)</t>
    </r>
  </si>
  <si>
    <r>
      <rPr>
        <sz val="7"/>
        <rFont val="Arial MT"/>
        <charset val="134"/>
      </rPr>
      <t>Desde 3mt hasta 4mt</t>
    </r>
  </si>
  <si>
    <r>
      <rPr>
        <sz val="13"/>
        <rFont val="Arial MT"/>
        <charset val="134"/>
      </rPr>
      <t xml:space="preserve">PEL 45 R-EL 15/28 - </t>
    </r>
    <r>
      <rPr>
        <b/>
        <sz val="13"/>
        <rFont val="Arial"/>
        <charset val="134"/>
      </rPr>
      <t>2 ½"</t>
    </r>
  </si>
  <si>
    <r>
      <rPr>
        <sz val="7"/>
        <rFont val="Arial MT"/>
        <charset val="134"/>
      </rPr>
      <t>Motor PEL Silencioso con límites electrónicos manejado por control remoto para tubo de 2 ½" (No incluye control - hasta 15mt²) Se pueden elaborar persianas hasta 4mt de ancho con una altura máxima de 3mt o 3mt de ancho con una altura de 5mt</t>
    </r>
  </si>
  <si>
    <r>
      <rPr>
        <sz val="7"/>
        <rFont val="Arial MT"/>
        <charset val="134"/>
      </rPr>
      <t>Desde 4mt hasta 5mt</t>
    </r>
  </si>
  <si>
    <r>
      <rPr>
        <sz val="13"/>
        <rFont val="Arial MT"/>
        <charset val="134"/>
      </rPr>
      <t xml:space="preserve">PEL 45 R-EL 15/28 - </t>
    </r>
    <r>
      <rPr>
        <b/>
        <sz val="13"/>
        <rFont val="Arial"/>
        <charset val="134"/>
      </rPr>
      <t>3 "</t>
    </r>
  </si>
  <si>
    <r>
      <rPr>
        <sz val="7"/>
        <rFont val="Arial MT"/>
        <charset val="134"/>
      </rPr>
      <t>Motor PEL Silencioso  con límites electrónicos manejado por control remoto para tubo de 3" (No incluye control - hasta 18 mt²) Se pueden elaborar persianas hasta 3mt de ancho con una altura máxima de 6mt o 5mt de ancho con una altura de 3mt</t>
    </r>
  </si>
  <si>
    <r>
      <rPr>
        <sz val="7"/>
        <rFont val="Arial MT"/>
        <charset val="134"/>
      </rPr>
      <t>Desde 5mt hasta 6mt</t>
    </r>
  </si>
  <si>
    <r>
      <rPr>
        <sz val="13"/>
        <rFont val="Arial MT"/>
        <charset val="134"/>
      </rPr>
      <t xml:space="preserve">PEL 45 R-EL 15/28 - </t>
    </r>
    <r>
      <rPr>
        <b/>
        <sz val="13"/>
        <rFont val="Arial"/>
        <charset val="134"/>
      </rPr>
      <t>85mm</t>
    </r>
  </si>
  <si>
    <r>
      <rPr>
        <sz val="7"/>
        <rFont val="Arial MT"/>
        <charset val="134"/>
      </rPr>
      <t>Motor PEL Silencioso  con límites electrónicos manejado por control remoto para tubo de 85mm (No incluye control - Hasta 21m</t>
    </r>
    <r>
      <rPr>
        <vertAlign val="superscript"/>
        <sz val="7"/>
        <rFont val="Arial MT"/>
        <charset val="134"/>
      </rPr>
      <t>2</t>
    </r>
    <r>
      <rPr>
        <sz val="7"/>
        <rFont val="Arial MT"/>
        <charset val="134"/>
      </rPr>
      <t xml:space="preserve">) Se pueden elaborar persianas hasta 3.5 mt de ancho con una altura
</t>
    </r>
    <r>
      <rPr>
        <sz val="7"/>
        <rFont val="Arial MT"/>
        <charset val="134"/>
      </rPr>
      <t>máxima de 6mt o 6mt de ancho con una altura de 3mt</t>
    </r>
  </si>
  <si>
    <r>
      <rPr>
        <sz val="13"/>
        <rFont val="Arial MT"/>
        <charset val="134"/>
      </rPr>
      <t>PEL 45 R-EL 15/28 - 100</t>
    </r>
    <r>
      <rPr>
        <b/>
        <sz val="13"/>
        <rFont val="Arial"/>
        <charset val="134"/>
      </rPr>
      <t>mm</t>
    </r>
  </si>
  <si>
    <r>
      <rPr>
        <sz val="7"/>
        <rFont val="Arial MT"/>
        <charset val="134"/>
      </rPr>
      <t>Motor PEL Silencioso con límites electrónicos manejado por control remoto para tubo de 85mm (No incluye control - Hasta 21m</t>
    </r>
    <r>
      <rPr>
        <vertAlign val="superscript"/>
        <sz val="7"/>
        <rFont val="Arial MT"/>
        <charset val="134"/>
      </rPr>
      <t>2</t>
    </r>
    <r>
      <rPr>
        <sz val="7"/>
        <rFont val="Arial MT"/>
        <charset val="134"/>
      </rPr>
      <t xml:space="preserve">) Se pueden elaborar persianas hasta 3.5 mt de ancho con una altura
</t>
    </r>
    <r>
      <rPr>
        <sz val="7"/>
        <rFont val="Arial MT"/>
        <charset val="134"/>
      </rPr>
      <t>máxima de 6mt o 6mt de ancho con una altura de 3mt</t>
    </r>
  </si>
  <si>
    <r>
      <rPr>
        <b/>
        <sz val="25.5"/>
        <color rgb="FF1F497C"/>
        <rFont val="Arial"/>
        <charset val="134"/>
      </rPr>
      <t>SHEER ELEGANCE</t>
    </r>
  </si>
  <si>
    <r>
      <rPr>
        <sz val="13"/>
        <rFont val="Arial MT"/>
        <charset val="134"/>
      </rPr>
      <t>PEL 35 R-EL 6/28</t>
    </r>
  </si>
  <si>
    <r>
      <rPr>
        <sz val="7"/>
        <rFont val="Arial MT"/>
        <charset val="134"/>
      </rPr>
      <t>Motor PEL Silencioso límites electrónicos manejado por control remoto para tubo de 1 ½" y 2" (No incluye control) (Hasta 10m</t>
    </r>
    <r>
      <rPr>
        <vertAlign val="superscript"/>
        <sz val="3"/>
        <rFont val="Arial MT"/>
        <charset val="134"/>
      </rPr>
      <t>2</t>
    </r>
    <r>
      <rPr>
        <sz val="5"/>
        <rFont val="Arial MT"/>
        <charset val="134"/>
      </rPr>
      <t>)</t>
    </r>
  </si>
  <si>
    <r>
      <rPr>
        <b/>
        <sz val="25.5"/>
        <color rgb="FF1F497C"/>
        <rFont val="Arial"/>
        <charset val="134"/>
      </rPr>
      <t>PANEL  JAPONÉS</t>
    </r>
  </si>
  <si>
    <r>
      <rPr>
        <sz val="7"/>
        <rFont val="Arial MT"/>
        <charset val="134"/>
      </rPr>
      <t>11m</t>
    </r>
  </si>
  <si>
    <r>
      <rPr>
        <sz val="13"/>
        <rFont val="Arial MT"/>
        <charset val="134"/>
      </rPr>
      <t>PEL 25 DB</t>
    </r>
  </si>
  <si>
    <r>
      <rPr>
        <sz val="7"/>
        <rFont val="Arial MT"/>
        <charset val="134"/>
      </rPr>
      <t>Motor PEL manejado por control Remoto y/o switch  alámbrico (NO incluye control remoto) especial para automatización conexión RS232 - RS485.</t>
    </r>
  </si>
  <si>
    <r>
      <rPr>
        <sz val="13"/>
        <rFont val="Arial MT"/>
        <charset val="134"/>
      </rPr>
      <t>PEL 18,9 DB</t>
    </r>
  </si>
  <si>
    <r>
      <rPr>
        <sz val="7"/>
        <rFont val="Arial MT"/>
        <charset val="134"/>
      </rPr>
      <t>Motor PEL Silencioso manejado por control Remoto y/o switch inalámbrico (NO incluye control remoto) especial para automatización conexión RS232 - RS485.</t>
    </r>
  </si>
  <si>
    <r>
      <rPr>
        <sz val="13"/>
        <rFont val="Arial MT"/>
        <charset val="134"/>
      </rPr>
      <t xml:space="preserve">PEL 25 DB - sistema compacto (nuevo)
</t>
    </r>
  </si>
  <si>
    <r>
      <rPr>
        <sz val="7"/>
        <rFont val="Arial MT"/>
        <charset val="134"/>
      </rPr>
      <t>Motor PEL manejado por control Remoto y/o switch  inalámbrico (NO incluye control remoto) especial para automatización conexión RS232 - RS485. No requiere riel independiente, el motor se instala en el riel del panel.</t>
    </r>
  </si>
  <si>
    <r>
      <rPr>
        <sz val="13"/>
        <rFont val="Arial MT"/>
        <charset val="134"/>
      </rPr>
      <t xml:space="preserve">PEL 18,9 DB - sistema compacto (nuevo)
</t>
    </r>
  </si>
  <si>
    <r>
      <rPr>
        <sz val="7"/>
        <rFont val="Arial MT"/>
        <charset val="134"/>
      </rPr>
      <t>Motor PEL Silencioso manejado por control Remoto y/o switch alámbrico (NO incluye control remoto) especial para automatización conexión RS232 - RS485.  No requiere riel independiente, el motor se instala en el riel del panel.</t>
    </r>
  </si>
  <si>
    <r>
      <rPr>
        <b/>
        <sz val="25.5"/>
        <color rgb="FF1F497C"/>
        <rFont val="Arial"/>
        <charset val="134"/>
      </rPr>
      <t>CORTINA ROMANA Y MACROMADERA</t>
    </r>
  </si>
  <si>
    <r>
      <rPr>
        <b/>
        <sz val="8"/>
        <color rgb="FFFFFFFF"/>
        <rFont val="Arial"/>
        <charset val="134"/>
      </rPr>
      <t>Limite de Ancho</t>
    </r>
  </si>
  <si>
    <r>
      <rPr>
        <b/>
        <sz val="8"/>
        <color rgb="FFFFFFFF"/>
        <rFont val="Arial"/>
        <charset val="134"/>
      </rPr>
      <t>Referencia</t>
    </r>
  </si>
  <si>
    <r>
      <rPr>
        <b/>
        <sz val="8"/>
        <color rgb="FFFFFFFF"/>
        <rFont val="Arial"/>
        <charset val="134"/>
      </rPr>
      <t>Descripción</t>
    </r>
  </si>
  <si>
    <r>
      <rPr>
        <b/>
        <sz val="9"/>
        <color rgb="FFFFFFFF"/>
        <rFont val="Arial"/>
        <charset val="134"/>
      </rPr>
      <t>Precio</t>
    </r>
  </si>
  <si>
    <r>
      <rPr>
        <sz val="7"/>
        <rFont val="Arial MT"/>
        <charset val="134"/>
      </rPr>
      <t>Motor PEL Silencioso con límites electrónicos manejado por control remoto para tubo de 1 ½" (No incluye control)</t>
    </r>
  </si>
  <si>
    <r>
      <rPr>
        <b/>
        <sz val="21.5"/>
        <color rgb="FF1F497C"/>
        <rFont val="Arial"/>
        <charset val="134"/>
      </rPr>
      <t>ACCESORIOS MOTORES PEL #2</t>
    </r>
  </si>
  <si>
    <r>
      <rPr>
        <b/>
        <sz val="8.5"/>
        <color rgb="FFFFFFFF"/>
        <rFont val="Arial"/>
        <charset val="134"/>
      </rPr>
      <t>ITEM</t>
    </r>
  </si>
  <si>
    <r>
      <rPr>
        <b/>
        <sz val="8.5"/>
        <color rgb="FFFFFFFF"/>
        <rFont val="Arial"/>
        <charset val="134"/>
      </rPr>
      <t>Productos adicionales</t>
    </r>
  </si>
  <si>
    <r>
      <rPr>
        <b/>
        <sz val="8.5"/>
        <color rgb="FFFFFFFF"/>
        <rFont val="Arial"/>
        <charset val="134"/>
      </rPr>
      <t>Precio</t>
    </r>
  </si>
  <si>
    <r>
      <rPr>
        <sz val="7"/>
        <rFont val="Arial MT"/>
        <charset val="134"/>
      </rPr>
      <t>Control remoto multicanal (5 canales) NEW LINE</t>
    </r>
  </si>
  <si>
    <r>
      <rPr>
        <sz val="7"/>
        <rFont val="Arial MT"/>
        <charset val="134"/>
      </rPr>
      <t>Control remoto multicanal (9 canales) NEW LINE</t>
    </r>
  </si>
  <si>
    <r>
      <rPr>
        <sz val="7"/>
        <rFont val="Arial MT"/>
        <charset val="134"/>
      </rPr>
      <t>Botonera central inalámbrica para pared PEL (para conexión por contacto seco)</t>
    </r>
  </si>
  <si>
    <r>
      <rPr>
        <sz val="7"/>
        <rFont val="Arial MT"/>
        <charset val="134"/>
      </rPr>
      <t>Soporte intermedio para cortinas motorizadas (Solo enrollables) 2"</t>
    </r>
  </si>
  <si>
    <r>
      <rPr>
        <sz val="7"/>
        <rFont val="Arial MT"/>
        <charset val="134"/>
      </rPr>
      <t>Soporte intermedio para cortinas motorizadas (Solo enrollables) 2-1/2"</t>
    </r>
  </si>
  <si>
    <r>
      <rPr>
        <sz val="7"/>
        <rFont val="Arial MT"/>
        <charset val="134"/>
      </rPr>
      <t>Soporte intermedio Largo para cortinas motorizadas (Solo enrollables) 2-1/2"</t>
    </r>
  </si>
  <si>
    <r>
      <rPr>
        <sz val="7"/>
        <rFont val="Arial MT"/>
        <charset val="134"/>
      </rPr>
      <t>Soporte intermedio  Largo para cortinas motorizadas (Solo enrollables) 85mm</t>
    </r>
  </si>
  <si>
    <r>
      <rPr>
        <sz val="7"/>
        <rFont val="Arial MT"/>
        <charset val="134"/>
      </rPr>
      <t>Interfaz motor PEL # 2</t>
    </r>
  </si>
  <si>
    <r>
      <rPr>
        <b/>
        <sz val="25.5"/>
        <color rgb="FF1F497C"/>
        <rFont val="Arial"/>
        <charset val="134"/>
      </rPr>
      <t>MOTORES RECARGABLES PEL #2</t>
    </r>
  </si>
  <si>
    <r>
      <rPr>
        <sz val="13"/>
        <rFont val="Arial MT"/>
        <charset val="134"/>
      </rPr>
      <t>MOTOR PV 25 RE LI 1,1/26 1 1/2"</t>
    </r>
  </si>
  <si>
    <r>
      <rPr>
        <sz val="7"/>
        <rFont val="Arial MT"/>
        <charset val="134"/>
      </rPr>
      <t>Motor PV 25 RE LI 1,1/26 1 1/2": Motor PEL recargable con batería de litio, con límites electrónicos, manejado por control remoto, para tubo de 1 1/2" (el cargador y el control remoto se venden por separado). Para fabricación de cortinas con ancho máx. de 2,4m y área máx. de 6m2.</t>
    </r>
  </si>
  <si>
    <r>
      <rPr>
        <sz val="13"/>
        <rFont val="Arial MT"/>
        <charset val="134"/>
      </rPr>
      <t>MOTOR PV E LI 1,1/26 1 1/2"</t>
    </r>
  </si>
  <si>
    <r>
      <rPr>
        <sz val="7"/>
        <rFont val="Arial MT"/>
        <charset val="134"/>
      </rPr>
      <t>Motor PV 25 E LI 1,1/26 1 1/2": Motor PEL recargable con batería de litio, con límites electrónicos, manejado por control alámbrico tipo bastón, para tubo de 1 1/2" (el cargador se venden por separado). Para fabricación de cortinas con ancho máx. de 2,4m y área máx. de 6m2.</t>
    </r>
  </si>
  <si>
    <r>
      <rPr>
        <sz val="13"/>
        <rFont val="Arial MT"/>
        <charset val="134"/>
      </rPr>
      <t>MOTOR PANEL PV 18,9 DB LI</t>
    </r>
  </si>
  <si>
    <r>
      <rPr>
        <sz val="7"/>
        <rFont val="Arial MT"/>
        <charset val="134"/>
      </rPr>
      <t>Motor panel PV 18,9 DB LI: Motor PEL silencioso, recargable con batería de litio, manejado por control remoto (el cargador y el control remoto), especial para automatización conexión RS485 - RS232.</t>
    </r>
  </si>
  <si>
    <r>
      <rPr>
        <sz val="13"/>
        <rFont val="Arial MT"/>
        <charset val="134"/>
      </rPr>
      <t xml:space="preserve">MOTOR PANEL PV 18,9 DB LI -
</t>
    </r>
    <r>
      <rPr>
        <sz val="13"/>
        <rFont val="Arial MT"/>
        <charset val="134"/>
      </rPr>
      <t xml:space="preserve">Sistema compacto (Nuevo)
</t>
    </r>
  </si>
  <si>
    <r>
      <rPr>
        <sz val="7"/>
        <rFont val="Arial MT"/>
        <charset val="134"/>
      </rPr>
      <t>Motor panel PV 18,9 DB LI: Motor PEL silencioso, recargable con batería de litio, manejado por control remoto (el cargador y el control remoto se venden por aparte), especial para automatización conexión RS485 - RS232.No requiere riel independiente, el motor se instala en el riel del panel.</t>
    </r>
  </si>
  <si>
    <r>
      <rPr>
        <b/>
        <sz val="21.5"/>
        <color rgb="FF1F497C"/>
        <rFont val="Arial"/>
        <charset val="134"/>
      </rPr>
      <t>ACCESORIOS MOTORES RECARGABLES PEL #2</t>
    </r>
  </si>
  <si>
    <r>
      <rPr>
        <sz val="7"/>
        <rFont val="Arial MT"/>
        <charset val="134"/>
      </rPr>
      <t>Control  remoto multicanal (5 canales)  PV MOTOR LI</t>
    </r>
  </si>
  <si>
    <r>
      <rPr>
        <sz val="7"/>
        <rFont val="Arial MT"/>
        <charset val="134"/>
      </rPr>
      <t>Cargador para motor panel PV 16.8V MOTOR PV 18,9DB LI</t>
    </r>
  </si>
  <si>
    <r>
      <rPr>
        <sz val="7"/>
        <rFont val="Arial MT"/>
        <charset val="134"/>
      </rPr>
      <t>Cargador para motor PV 5V MOTOR 25 E LI 1,1/26</t>
    </r>
  </si>
  <si>
    <r>
      <rPr>
        <sz val="7"/>
        <rFont val="Arial MT"/>
        <charset val="134"/>
      </rPr>
      <t>Cargador para motor PV 9V MOTOR 25 RE LI 1,1/26</t>
    </r>
  </si>
  <si>
    <r>
      <rPr>
        <sz val="7"/>
        <rFont val="Arial MT"/>
        <charset val="134"/>
      </rPr>
      <t>Soporte central R16 S corto ( para tubo 1 -1/2")</t>
    </r>
  </si>
  <si>
    <r>
      <rPr>
        <sz val="7"/>
        <rFont val="Arial MT"/>
        <charset val="134"/>
      </rPr>
      <t>Interfaz motor recargable PEL # 2</t>
    </r>
  </si>
  <si>
    <r>
      <rPr>
        <b/>
        <sz val="10"/>
        <rFont val="Arial"/>
        <charset val="134"/>
      </rPr>
      <t xml:space="preserve">Advertencia
</t>
    </r>
    <r>
      <rPr>
        <sz val="6.5"/>
        <rFont val="Arial MT"/>
        <charset val="134"/>
      </rPr>
      <t xml:space="preserve">1.    No conecte dos o más motores alámbricos a un mismo interruptor sencillo o de un polo en paralelo, esto causaría el mal funcionamiento de ellos y no los cubriría la garantía. Cada motor debe ir conectado a un switch sencillo o dos motores a un switch doble.
</t>
    </r>
    <r>
      <rPr>
        <sz val="6.5"/>
        <rFont val="Arial MT"/>
        <charset val="134"/>
      </rPr>
      <t>2.    Se aconseja poner cenefa cuando las enrollables van motorizadas, con el fin de lograr una mejor estética visual.</t>
    </r>
  </si>
  <si>
    <r>
      <rPr>
        <b/>
        <sz val="24"/>
        <color rgb="FF16365B"/>
        <rFont val="Arial"/>
        <charset val="134"/>
      </rPr>
      <t>MOTORIZACIÓN CORTINA ENROLLABLE</t>
    </r>
  </si>
  <si>
    <r>
      <rPr>
        <b/>
        <sz val="11.5"/>
        <color rgb="FFFFFFFF"/>
        <rFont val="Arial"/>
        <charset val="134"/>
      </rPr>
      <t>Referencia</t>
    </r>
  </si>
  <si>
    <r>
      <rPr>
        <b/>
        <sz val="11.5"/>
        <color rgb="FFFFFFFF"/>
        <rFont val="Arial"/>
        <charset val="134"/>
      </rPr>
      <t>Descripción</t>
    </r>
  </si>
  <si>
    <r>
      <rPr>
        <b/>
        <sz val="11.5"/>
        <color rgb="FFFFFFFF"/>
        <rFont val="Arial"/>
        <charset val="134"/>
      </rPr>
      <t>Precio</t>
    </r>
  </si>
  <si>
    <r>
      <rPr>
        <sz val="11.5"/>
        <rFont val="Arial MT"/>
        <charset val="134"/>
      </rPr>
      <t>ROLL UP 28 1,5/35 12V</t>
    </r>
  </si>
  <si>
    <r>
      <rPr>
        <sz val="7"/>
        <rFont val="Arial MT"/>
        <charset val="134"/>
      </rPr>
      <t>MOTOR PARA ENROLLABLE BATERÍA 12 VOL. - NO INCLUYE CONTROL REMOTO</t>
    </r>
  </si>
  <si>
    <r>
      <rPr>
        <b/>
        <sz val="9"/>
        <rFont val="Arial"/>
        <charset val="134"/>
      </rPr>
      <t>Precio bajo pedido</t>
    </r>
  </si>
  <si>
    <r>
      <rPr>
        <sz val="11.5"/>
        <rFont val="Arial MT"/>
        <charset val="134"/>
      </rPr>
      <t>ST 30 R 2/20</t>
    </r>
  </si>
  <si>
    <r>
      <rPr>
        <sz val="7"/>
        <rFont val="Arial MT"/>
        <charset val="134"/>
      </rPr>
      <t>MOTOR SOMFY SONESSE 30 R 2/20 LI-ION</t>
    </r>
  </si>
  <si>
    <r>
      <rPr>
        <sz val="11.5"/>
        <rFont val="Arial MT"/>
        <charset val="134"/>
      </rPr>
      <t>LT 28 R-1,5/28</t>
    </r>
  </si>
  <si>
    <r>
      <rPr>
        <sz val="7"/>
        <rFont val="Arial MT"/>
        <charset val="134"/>
      </rPr>
      <t>MOTOR SOMFY ALTUS 20 R 1,5/28 LI-ION</t>
    </r>
  </si>
  <si>
    <r>
      <rPr>
        <sz val="11.5"/>
        <rFont val="Arial MT"/>
        <charset val="134"/>
      </rPr>
      <t>Sonesse 30 R 2/28</t>
    </r>
  </si>
  <si>
    <r>
      <rPr>
        <sz val="7"/>
        <rFont val="Arial MT"/>
        <charset val="134"/>
      </rPr>
      <t>MOTOR SONESSE 30 RTS 433MHZ 2/28</t>
    </r>
  </si>
  <si>
    <r>
      <rPr>
        <sz val="11.5"/>
        <rFont val="Arial MT"/>
        <charset val="134"/>
      </rPr>
      <t>ST 40 S 4/36 - 2"</t>
    </r>
  </si>
  <si>
    <r>
      <rPr>
        <sz val="7"/>
        <rFont val="Arial MT"/>
        <charset val="134"/>
      </rPr>
      <t>MOTOR 404 SONESSE SWITCHADO  110 VOL. - NO INCLUYE SWITCH - PARA TUBO DE 2"</t>
    </r>
  </si>
  <si>
    <r>
      <rPr>
        <sz val="11.5"/>
        <rFont val="Arial MT"/>
        <charset val="134"/>
      </rPr>
      <t>ST 40 R 4/36 - 2"</t>
    </r>
  </si>
  <si>
    <r>
      <rPr>
        <sz val="7"/>
        <rFont val="Arial MT"/>
        <charset val="134"/>
      </rPr>
      <t>MOTOR 404 SONESSE RTS 110 VOL. - NO INCLUYE CONTROL - PARA TUBO DE 2"</t>
    </r>
  </si>
  <si>
    <r>
      <rPr>
        <sz val="11.5"/>
        <rFont val="Arial MT"/>
        <charset val="134"/>
      </rPr>
      <t>ST 40 S 6/24 - 2"</t>
    </r>
  </si>
  <si>
    <r>
      <rPr>
        <sz val="7"/>
        <rFont val="Arial MT"/>
        <charset val="134"/>
      </rPr>
      <t>MOTOR 406A2 SONESSE SWITCHADO  110 VOL. - NO INCLUYE SWITCH - PARA TUBO DE 2"</t>
    </r>
  </si>
  <si>
    <r>
      <rPr>
        <sz val="11.5"/>
        <rFont val="Arial MT"/>
        <charset val="134"/>
      </rPr>
      <t>ST 40 R 6/24 - 2"</t>
    </r>
  </si>
  <si>
    <r>
      <rPr>
        <sz val="7"/>
        <rFont val="Arial MT"/>
        <charset val="134"/>
      </rPr>
      <t>MOTOR 406A2 SONESSE RTS 110 VOL. - NO INCLUYE CONTROL  - PARA TUBO DE 2"</t>
    </r>
  </si>
  <si>
    <r>
      <rPr>
        <sz val="11.5"/>
        <rFont val="Arial MT"/>
        <charset val="134"/>
      </rPr>
      <t>LSN 40 S 6/33 L - 2"</t>
    </r>
  </si>
  <si>
    <r>
      <rPr>
        <sz val="7"/>
        <rFont val="Arial MT"/>
        <charset val="134"/>
      </rPr>
      <t>MOTOR 406 LSN SWITCHADO  LIMITES MECÁNICOS 110 VOL. - NO INCLUYE SWITCH - PARA TUBO DE 2"</t>
    </r>
  </si>
  <si>
    <r>
      <rPr>
        <b/>
        <sz val="28"/>
        <color rgb="FF16365B"/>
        <rFont val="Arial"/>
        <charset val="134"/>
      </rPr>
      <t>MOTORIZACIÓN
CORTINA  ENROLLABLE</t>
    </r>
  </si>
  <si>
    <r>
      <rPr>
        <sz val="11.5"/>
        <rFont val="Arial MT"/>
        <charset val="134"/>
      </rPr>
      <t>LSN  40 R 6/33 L - 2"</t>
    </r>
  </si>
  <si>
    <r>
      <rPr>
        <sz val="7"/>
        <rFont val="Arial MT"/>
        <charset val="134"/>
      </rPr>
      <t>MOTOR 406 LSN RADIOFRECUENCIA LIMITES ELECTRÓNICOS 110 VOL.</t>
    </r>
  </si>
  <si>
    <r>
      <rPr>
        <sz val="7"/>
        <rFont val="Arial MT"/>
        <charset val="134"/>
      </rPr>
      <t>- PARA TUBO DE 2"</t>
    </r>
  </si>
  <si>
    <r>
      <rPr>
        <sz val="11.5"/>
        <rFont val="Arial MT"/>
        <charset val="134"/>
      </rPr>
      <t>LSN 40 S 6/33 L - 2 1/2"</t>
    </r>
  </si>
  <si>
    <r>
      <rPr>
        <sz val="7"/>
        <rFont val="Arial MT"/>
        <charset val="134"/>
      </rPr>
      <t>MOTOR 406 LSN SWITCHADO  LIMITES MECÁNICOS 110 VOL. - NO INCLUYE SWITCH - PARA TUBO DE 2 1/2"</t>
    </r>
  </si>
  <si>
    <r>
      <rPr>
        <sz val="11.5"/>
        <rFont val="Arial MT"/>
        <charset val="134"/>
      </rPr>
      <t>LSN  40 R 6/33 L - 2 1/2"</t>
    </r>
  </si>
  <si>
    <r>
      <rPr>
        <sz val="7"/>
        <rFont val="Arial MT"/>
        <charset val="134"/>
      </rPr>
      <t>- PARA TUBO DE 2 1/2"</t>
    </r>
  </si>
  <si>
    <r>
      <rPr>
        <sz val="11.5"/>
        <rFont val="Arial MT"/>
        <charset val="134"/>
      </rPr>
      <t>LT 50 S  6/38 - 2 1/2"</t>
    </r>
  </si>
  <si>
    <r>
      <rPr>
        <sz val="7"/>
        <rFont val="Arial MT"/>
        <charset val="134"/>
      </rPr>
      <t>MOTOR PARA ENROLLABLESUICHADO110 VOL. - NO INCLUYE SWITCH</t>
    </r>
  </si>
  <si>
    <r>
      <rPr>
        <sz val="11.5"/>
        <rFont val="Arial MT"/>
        <charset val="134"/>
      </rPr>
      <t>LT 50 S  6/38 - 3"</t>
    </r>
  </si>
  <si>
    <r>
      <rPr>
        <sz val="11.5"/>
        <rFont val="Arial MT"/>
        <charset val="134"/>
      </rPr>
      <t>LT 50 R  6/38 - 2 1/2"</t>
    </r>
  </si>
  <si>
    <r>
      <rPr>
        <sz val="7"/>
        <rFont val="Arial MT"/>
        <charset val="134"/>
      </rPr>
      <t>MOTOR PARA ENROLLABLE RADIOFRECUENCIA 110 VOL. - NO INCLUYE CONTROL REMOTO</t>
    </r>
  </si>
  <si>
    <r>
      <rPr>
        <sz val="11.5"/>
        <rFont val="Arial MT"/>
        <charset val="134"/>
      </rPr>
      <t>LT 50 R  6/38 - 3"</t>
    </r>
  </si>
  <si>
    <r>
      <rPr>
        <sz val="11.5"/>
        <rFont val="Arial MT"/>
        <charset val="134"/>
      </rPr>
      <t>LT 50 R 10/38 - 2 1/2"</t>
    </r>
  </si>
  <si>
    <r>
      <rPr>
        <sz val="11.5"/>
        <rFont val="Arial MT"/>
        <charset val="134"/>
      </rPr>
      <t>LT 50 R 10/38 - 3"</t>
    </r>
  </si>
  <si>
    <r>
      <rPr>
        <sz val="11.5"/>
        <rFont val="Arial MT"/>
        <charset val="134"/>
      </rPr>
      <t>LT 50 R 10/38 - 85mm"</t>
    </r>
  </si>
  <si>
    <r>
      <rPr>
        <sz val="11.5"/>
        <rFont val="Arial MT"/>
        <charset val="134"/>
      </rPr>
      <t>LT 50 R 10/38 - 100mm"</t>
    </r>
  </si>
  <si>
    <r>
      <rPr>
        <b/>
        <sz val="32"/>
        <color rgb="FF16365B"/>
        <rFont val="Arial"/>
        <charset val="134"/>
      </rPr>
      <t>SHEER ELEGANCE</t>
    </r>
  </si>
  <si>
    <r>
      <rPr>
        <sz val="11.5"/>
        <rFont val="Arial MT"/>
        <charset val="134"/>
      </rPr>
      <t>ST 40 S  6/24 - 2"</t>
    </r>
  </si>
  <si>
    <r>
      <rPr>
        <sz val="7"/>
        <rFont val="Arial MT"/>
        <charset val="134"/>
      </rPr>
      <t>ST40  SWITCHADO SILENCIOSO 110 VOL. - NO INCLUYE SWITCH</t>
    </r>
  </si>
  <si>
    <r>
      <rPr>
        <sz val="11.5"/>
        <rFont val="Arial MT"/>
        <charset val="134"/>
      </rPr>
      <t>ST 40 R  6/24 - 2"</t>
    </r>
  </si>
  <si>
    <r>
      <rPr>
        <sz val="7"/>
        <rFont val="Arial MT"/>
        <charset val="134"/>
      </rPr>
      <t>ST40  RADIOFRECUENCIA 50mm SILENCIOSO 110 VOL. - NO INCLUYE CONTROL REMOTO</t>
    </r>
  </si>
  <si>
    <r>
      <rPr>
        <sz val="11.5"/>
        <rFont val="Arial MT"/>
        <charset val="134"/>
      </rPr>
      <t>LSN 40 S 6/33 - 2"</t>
    </r>
  </si>
  <si>
    <r>
      <rPr>
        <sz val="7"/>
        <rFont val="Arial MT"/>
        <charset val="134"/>
      </rPr>
      <t>MOTOR 406 LSN SWITCHADO  LIMITES MECÁNICOS 110 VOL. - NO INCLUYE SWITCH</t>
    </r>
  </si>
  <si>
    <r>
      <rPr>
        <sz val="11.5"/>
        <rFont val="Arial MT"/>
        <charset val="134"/>
      </rPr>
      <t>LSN 40 R 6/33 - 2"</t>
    </r>
  </si>
  <si>
    <r>
      <rPr>
        <sz val="7"/>
        <rFont val="Arial MT"/>
        <charset val="134"/>
      </rPr>
      <t>MOTOR 406 LSN RADIOFRECUENCIA LÍMITES ELECTRÓNICOS 110 VOL. - NO INCLUYE SWITCH</t>
    </r>
  </si>
  <si>
    <r>
      <rPr>
        <b/>
        <sz val="32"/>
        <color rgb="FF16365B"/>
        <rFont val="Arial"/>
        <charset val="134"/>
      </rPr>
      <t>PANEL JAPONÉS</t>
    </r>
  </si>
  <si>
    <r>
      <rPr>
        <sz val="11.5"/>
        <rFont val="Arial MT"/>
        <charset val="134"/>
      </rPr>
      <t>MOVELITE</t>
    </r>
  </si>
  <si>
    <r>
      <rPr>
        <sz val="7"/>
        <rFont val="Arial MT"/>
        <charset val="134"/>
      </rPr>
      <t>MOTOR PEL manejador por control remoto (No incluye control remoto), riel hasta 6 metros de ancho</t>
    </r>
  </si>
  <si>
    <r>
      <rPr>
        <b/>
        <sz val="32"/>
        <color rgb="FF16365B"/>
        <rFont val="Arial"/>
        <charset val="134"/>
      </rPr>
      <t xml:space="preserve">CORTINA ROMANA Y
</t>
    </r>
    <r>
      <rPr>
        <b/>
        <sz val="32"/>
        <color rgb="FF16365B"/>
        <rFont val="Arial"/>
        <charset val="134"/>
      </rPr>
      <t>MACROMADERA</t>
    </r>
  </si>
  <si>
    <r>
      <rPr>
        <sz val="11.5"/>
        <rFont val="Arial MT"/>
        <charset val="134"/>
      </rPr>
      <t>ST 40 S  6/24</t>
    </r>
  </si>
  <si>
    <r>
      <rPr>
        <sz val="7"/>
        <rFont val="Arial MT"/>
        <charset val="134"/>
      </rPr>
      <t>ST40 PARA ROMANA O MACROMADERA SWITCHADO 50mm SILENCIOSO 110 VOL. - NO INCLUYE SWITCH</t>
    </r>
  </si>
  <si>
    <r>
      <rPr>
        <sz val="11.5"/>
        <rFont val="Arial MT"/>
        <charset val="134"/>
      </rPr>
      <t>ST 40 R  6/24</t>
    </r>
  </si>
  <si>
    <r>
      <rPr>
        <sz val="7"/>
        <rFont val="Arial MT"/>
        <charset val="134"/>
      </rPr>
      <t>ST40 PARA ROMANA O MACROMADERA RADIOFRECUENCIA 50mm SILENCIOSO 110 VOL. - NO INCLUYE CONTROL REMOTO</t>
    </r>
  </si>
  <si>
    <r>
      <rPr>
        <sz val="11.5"/>
        <rFont val="Arial MT"/>
        <charset val="134"/>
      </rPr>
      <t>LSN 40 S 6/33</t>
    </r>
  </si>
  <si>
    <r>
      <rPr>
        <sz val="7"/>
        <rFont val="Arial MT"/>
        <charset val="134"/>
      </rPr>
      <t>MOTOR SUICHADO LIMITES MECÁNICOS, NO INCLUYE SWITCH</t>
    </r>
  </si>
  <si>
    <r>
      <rPr>
        <sz val="11.5"/>
        <rFont val="Arial MT"/>
        <charset val="134"/>
      </rPr>
      <t>LSN 40 R 6/33</t>
    </r>
  </si>
  <si>
    <r>
      <rPr>
        <sz val="7"/>
        <rFont val="Arial MT"/>
        <charset val="134"/>
      </rPr>
      <t>MOTOR RADIOFRECUENCIA LÍMITES ELECTRÓNICOS, NO INCLUYE CONTROL REMOTO</t>
    </r>
  </si>
  <si>
    <r>
      <rPr>
        <b/>
        <sz val="21.5"/>
        <color rgb="FF16365B"/>
        <rFont val="Arial"/>
        <charset val="134"/>
      </rPr>
      <t>ACCESORIOS MOTORIZACIÓN</t>
    </r>
  </si>
  <si>
    <r>
      <rPr>
        <b/>
        <sz val="11.5"/>
        <color rgb="FFFFFFFF"/>
        <rFont val="Arial"/>
        <charset val="134"/>
      </rPr>
      <t>ITEM</t>
    </r>
  </si>
  <si>
    <r>
      <rPr>
        <b/>
        <sz val="11.5"/>
        <color rgb="FFFFFFFF"/>
        <rFont val="Arial"/>
        <charset val="134"/>
      </rPr>
      <t>DESCRIPCION</t>
    </r>
  </si>
  <si>
    <r>
      <rPr>
        <sz val="7"/>
        <rFont val="Arial MT"/>
        <charset val="134"/>
      </rPr>
      <t>BATERIA NO RECARGABLE 12 VOLT SENCILLA  PARA ROLL UP 28 1,5/35 12V</t>
    </r>
  </si>
  <si>
    <r>
      <rPr>
        <sz val="7"/>
        <rFont val="Arial MT"/>
        <charset val="134"/>
      </rPr>
      <t>TRANSFORMADOR DE 24 VOLT - DC / 2 AMP PARA</t>
    </r>
  </si>
  <si>
    <r>
      <rPr>
        <sz val="7"/>
        <rFont val="Arial MT"/>
        <charset val="134"/>
      </rPr>
      <t>CABLE Y CARGADOR PARA MOTORES LI-ION</t>
    </r>
  </si>
  <si>
    <r>
      <rPr>
        <sz val="7"/>
        <rFont val="Arial MT"/>
        <charset val="134"/>
      </rPr>
      <t>CONTROL REMOTO MONOCANAL TELIS 1 BLANCO</t>
    </r>
  </si>
  <si>
    <r>
      <rPr>
        <sz val="7"/>
        <rFont val="Arial MT"/>
        <charset val="134"/>
      </rPr>
      <t>CONTROL SITUO 1 BLANCO</t>
    </r>
  </si>
  <si>
    <r>
      <rPr>
        <sz val="7"/>
        <rFont val="Arial MT"/>
        <charset val="134"/>
      </rPr>
      <t>CONTROL SITUO 5 BLANCO</t>
    </r>
  </si>
  <si>
    <r>
      <rPr>
        <sz val="7"/>
        <rFont val="Arial MT"/>
        <charset val="134"/>
      </rPr>
      <t>CONTROL MONOCANAL DE PARED SMOOVE RTS</t>
    </r>
  </si>
  <si>
    <r>
      <rPr>
        <sz val="7"/>
        <rFont val="Arial MT"/>
        <charset val="134"/>
      </rPr>
      <t>CONTROL REMOTO MODULIS MULTICANAL  (Función para motores ST40) - BLANCO</t>
    </r>
  </si>
  <si>
    <r>
      <rPr>
        <sz val="7"/>
        <rFont val="Arial MT"/>
        <charset val="134"/>
      </rPr>
      <t>CONTROL REMOTO PATIO MONOCANAL (Uso con Sensores) - BLANCO</t>
    </r>
  </si>
  <si>
    <r>
      <rPr>
        <sz val="7"/>
        <rFont val="Arial MT"/>
        <charset val="134"/>
      </rPr>
      <t>CONTROL REMOTO PATIO MULTICANAL (Uso con Sensores) - BLANCO</t>
    </r>
  </si>
  <si>
    <r>
      <rPr>
        <sz val="7"/>
        <rFont val="Arial MT"/>
        <charset val="134"/>
      </rPr>
      <t>CONTROL TEMPORIZADOR TELIS 6 CHRONIS RTS BATERIAS AAA - 6 CANALES - 6 HORARIOS .- BLANCO</t>
    </r>
  </si>
  <si>
    <r>
      <rPr>
        <sz val="7"/>
        <rFont val="Arial MT"/>
        <charset val="134"/>
      </rPr>
      <t>CONTROL REMOTO TELIS 16 RTS BLANCO (16 CANALES)</t>
    </r>
  </si>
  <si>
    <r>
      <rPr>
        <sz val="7"/>
        <rFont val="Arial MT"/>
        <charset val="134"/>
      </rPr>
      <t>SENSOR SOLAR SUNIS (USO EXTERIOR)</t>
    </r>
  </si>
  <si>
    <r>
      <rPr>
        <sz val="7"/>
        <rFont val="Arial MT"/>
        <charset val="134"/>
      </rPr>
      <t>SENSOR VIENTO</t>
    </r>
  </si>
  <si>
    <r>
      <rPr>
        <sz val="7"/>
        <rFont val="Arial MT"/>
        <charset val="134"/>
      </rPr>
      <t>INTERFACE UNIVERSAL RS485 A RADIO</t>
    </r>
  </si>
  <si>
    <r>
      <rPr>
        <sz val="7"/>
        <rFont val="Arial MT"/>
        <charset val="134"/>
      </rPr>
      <t>INTERFACE UNIVERSAL RTS - 16 CANALES (para RS 232, RS 485 y contecto  seco)</t>
    </r>
  </si>
  <si>
    <r>
      <rPr>
        <sz val="7"/>
        <rFont val="Arial MT"/>
        <charset val="134"/>
      </rPr>
      <t>FUENTE INTERFAZ 9 V</t>
    </r>
  </si>
  <si>
    <r>
      <rPr>
        <sz val="7"/>
        <rFont val="Arial MT"/>
        <charset val="134"/>
      </rPr>
      <t>INTERFACE Z / WAVE</t>
    </r>
  </si>
  <si>
    <r>
      <rPr>
        <sz val="7"/>
        <rFont val="Arial MT"/>
        <charset val="134"/>
      </rPr>
      <t>INTEO</t>
    </r>
  </si>
  <si>
    <r>
      <rPr>
        <sz val="7"/>
        <rFont val="Arial MT"/>
        <charset val="134"/>
      </rPr>
      <t>SOPORTE INTERMEDIO PARA LT50 (Diámetro 50 mm)</t>
    </r>
  </si>
  <si>
    <r>
      <rPr>
        <sz val="7"/>
        <rFont val="Arial MT"/>
        <charset val="134"/>
      </rPr>
      <t>RECEPTOR CENTRALIS INTERIOR - 110V</t>
    </r>
  </si>
  <si>
    <r>
      <rPr>
        <sz val="7"/>
        <rFont val="Arial MT"/>
        <charset val="134"/>
      </rPr>
      <t>RECEPTOR EXTERIOR RTS UNIVERSAL - 110V</t>
    </r>
  </si>
  <si>
    <r>
      <rPr>
        <sz val="7"/>
        <rFont val="Arial MT"/>
        <charset val="134"/>
      </rPr>
      <t>RECEPTOR RTS DE 24 VDC</t>
    </r>
  </si>
  <si>
    <r>
      <rPr>
        <sz val="7"/>
        <rFont val="Arial MT"/>
        <charset val="134"/>
      </rPr>
      <t>REPETIDOR RTS 120VAC 60HZ</t>
    </r>
  </si>
  <si>
    <r>
      <rPr>
        <sz val="11.5"/>
        <rFont val="Arial MT"/>
        <charset val="134"/>
      </rPr>
      <t>ROLLER 64 40MM</t>
    </r>
  </si>
  <si>
    <r>
      <rPr>
        <sz val="7"/>
        <rFont val="Arial MT"/>
        <charset val="134"/>
      </rPr>
      <t>Motor ideal para ventanas de tamaño pequeño o mediano, ensamble en tubo de 40mm, para cortinas hasta 2,44m de ancho y 6,0 m2. Ancho mínimo 0,50m. Motor de límites electrónicos, ultra silencioso, desplazamiento más preciso. Para uso por medio de control remoto por radiofrecuencia, se debe adquirir por separado, la antena Lutron y el control remoto Lutron pico. Para la alimentación de corriente del motor, debe adquirir la fuente del motor por separado y el conector fuente.</t>
    </r>
  </si>
  <si>
    <r>
      <rPr>
        <sz val="11.5"/>
        <rFont val="Arial MT"/>
        <charset val="134"/>
      </rPr>
      <t>ROLLER 100 2 1/2"</t>
    </r>
  </si>
  <si>
    <r>
      <rPr>
        <sz val="7"/>
        <rFont val="Arial MT"/>
        <charset val="134"/>
      </rPr>
      <t>Motor ideal para ventanas de tamaño mediano, ensamble en tubo de 2 1/2", para cortinas hasta 3,05m de ancho y 9,3 m2. Ancho mínimo 0,65m. Motor de límites electrónicos, ultra silencioso, desplazamiento más preciso. Para uso por medio de control remoto por radiofrecuencia, se debe adquirir por separado, la antena Lutron y el control remoto Lutron pico. Para la alimentación de corriente del motor, debe adquirir la fuente del motor por separado.</t>
    </r>
  </si>
  <si>
    <r>
      <rPr>
        <sz val="11.5"/>
        <rFont val="Arial MT"/>
        <charset val="134"/>
      </rPr>
      <t>ROLLER 150 2 1/2"</t>
    </r>
  </si>
  <si>
    <r>
      <rPr>
        <sz val="7"/>
        <rFont val="Arial MT"/>
        <charset val="134"/>
      </rPr>
      <t>Motor ideal para ventanas altas, ensamble en tubo de 2 1/2", para cortinas hasta 3,5m de ancho y 14 m2. Ancho mínimo 0,65m. Motor de límites electrónicos, ultra silencioso, desplazamiento más preciso. Para uso por medio de control remoto por radiofrecuencia, se debe adquirir por separado, la antena Lutron y el control remoto Lutron pico. Para la alimentación de corriente del motor, debe adquirir la fuente del motor por separado.</t>
    </r>
  </si>
  <si>
    <r>
      <rPr>
        <sz val="11.5"/>
        <rFont val="Arial MT"/>
        <charset val="134"/>
      </rPr>
      <t>ROLLER 300 2 1/2"</t>
    </r>
  </si>
  <si>
    <r>
      <rPr>
        <sz val="7"/>
        <rFont val="Arial MT"/>
        <charset val="134"/>
      </rPr>
      <t xml:space="preserve">Motor ideal para ventanas altas y anchas, ensamble en tubo de 2 1/2", para cortinas hasta 4,60m de ancho y 28 m2. Ancho mínimo 0,65m. Motor de límites electrónicos, silencioso, desplazamiento más preciso. Para uso por medio de control remoto por radiofrecuencia, se debe adquirir por separado, la antena Lutron y el control remoto Lutron pico. Para la alimentación de corriente del motor, debe adquirir la
</t>
    </r>
    <r>
      <rPr>
        <sz val="7"/>
        <rFont val="Arial MT"/>
        <charset val="134"/>
      </rPr>
      <t>fuente del motor por separado.</t>
    </r>
  </si>
  <si>
    <r>
      <rPr>
        <sz val="11.5"/>
        <rFont val="Arial MT"/>
        <charset val="134"/>
      </rPr>
      <t>ROLLER 150 3"</t>
    </r>
  </si>
  <si>
    <r>
      <rPr>
        <sz val="7"/>
        <rFont val="Arial MT"/>
        <charset val="134"/>
      </rPr>
      <t xml:space="preserve">Motor ideal para ventanas altas, ensamble en tubo de 2 1/2", para cortinas hasta 5m de ancho y 14 m2. Ancho mínimo 0,65m. Motor de límites electrónicos, ultra silencioso, desplazamiento más preciso. Para uso por medio de control remoto por radiofrecuencia, se debe adquirir por separado, la antena Lutron y el control remoto Lutron pico. Para la alimentación de corriente del motor, debe adquirir la fuente del motor
</t>
    </r>
    <r>
      <rPr>
        <sz val="7"/>
        <rFont val="Arial MT"/>
        <charset val="134"/>
      </rPr>
      <t>por separado.</t>
    </r>
  </si>
  <si>
    <r>
      <rPr>
        <sz val="11.5"/>
        <rFont val="Arial MT"/>
        <charset val="134"/>
      </rPr>
      <t>ROLLER 300 3"</t>
    </r>
  </si>
  <si>
    <r>
      <rPr>
        <sz val="7"/>
        <rFont val="Arial MT"/>
        <charset val="134"/>
      </rPr>
      <t xml:space="preserve">Motor ideal para ventanas altas y anchas, ensamble en tubo de 2 1/2", para cortinas hasta 5m de ancho y 28 m2. Ancho mínimo 0,65m. Motor de límites electrónicos, silencioso, desplazamiento más preciso. Para uso por medio de control remoto por radiofrecuencia, se debe adquirir por separado, la antena Lutron y el control remoto Lutron pico. Para la alimentación de corriente del motor, debe adquirir la fuente del motor
</t>
    </r>
    <r>
      <rPr>
        <sz val="7"/>
        <rFont val="Arial MT"/>
        <charset val="134"/>
      </rPr>
      <t>por separado.</t>
    </r>
  </si>
  <si>
    <r>
      <rPr>
        <sz val="11.5"/>
        <rFont val="Arial MT"/>
        <charset val="134"/>
      </rPr>
      <t>ACOPLE -40MM</t>
    </r>
  </si>
  <si>
    <r>
      <rPr>
        <sz val="7"/>
        <rFont val="Arial MT"/>
        <charset val="134"/>
      </rPr>
      <t>El acople incluye accesorios de motorización para 40mm</t>
    </r>
  </si>
  <si>
    <r>
      <rPr>
        <sz val="11.5"/>
        <rFont val="Arial MT"/>
        <charset val="134"/>
      </rPr>
      <t>ACOPLE -2 1/2"</t>
    </r>
  </si>
  <si>
    <r>
      <rPr>
        <sz val="7"/>
        <rFont val="Arial MT"/>
        <charset val="134"/>
      </rPr>
      <t>El acople incluye accesorios de motorización para 2 1/2"</t>
    </r>
  </si>
  <si>
    <r>
      <rPr>
        <sz val="11.5"/>
        <rFont val="Arial MT"/>
        <charset val="134"/>
      </rPr>
      <t>ACOPLE -3"</t>
    </r>
  </si>
  <si>
    <r>
      <rPr>
        <sz val="7"/>
        <rFont val="Arial MT"/>
        <charset val="134"/>
      </rPr>
      <t>El acople incluye accesorios de motorización para 3"</t>
    </r>
  </si>
  <si>
    <r>
      <rPr>
        <sz val="8"/>
        <rFont val="Arial MT"/>
        <charset val="134"/>
      </rPr>
      <t>Motor ideal para ventanas de tamaño pequeño o mediano, ensamble en tubo de 40mm, para cortinas hasta 2,44m de ancho y 6,0 m2. Ancho mínimo 0,50m. Motor de límites electrónicos, ultra silencioso, desplazamiento más preciso. Para uso por medio de control remoto por radiofrecuencia, se debe adquirir por separado, la antena Lutron y el control remoto Lutron pico. Para la alimentación de corriente del motor, debe adquirir la fuente del motor por separado.</t>
    </r>
  </si>
  <si>
    <r>
      <rPr>
        <sz val="8"/>
        <rFont val="Arial MT"/>
        <charset val="134"/>
      </rPr>
      <t>El acople incluye accesorios de motorización para 40mm</t>
    </r>
  </si>
  <si>
    <r>
      <rPr>
        <sz val="11.5"/>
        <rFont val="Arial MT"/>
        <charset val="134"/>
      </rPr>
      <t>D - 105</t>
    </r>
  </si>
  <si>
    <r>
      <rPr>
        <sz val="8"/>
        <rFont val="Arial MT"/>
        <charset val="134"/>
      </rPr>
      <t>Motor para riel de panel o cortina contemporánea, hasta 47,6 Kg de peso en tela y 6 metros de ancho. ultra silencioso. Para uso por medio de control remoto por radiofrecuencia, se debe adquirir por separado, la antena Lutron y el control remoto Lutron pico. Para la alimentación de corriente del motor, debe adquirir la fuente del motor por separado.</t>
    </r>
  </si>
  <si>
    <r>
      <rPr>
        <sz val="11.5"/>
        <rFont val="Arial MT"/>
        <charset val="134"/>
      </rPr>
      <t xml:space="preserve">METRO ADICIONAL RIEL
</t>
    </r>
    <r>
      <rPr>
        <sz val="11.5"/>
        <rFont val="Arial MT"/>
        <charset val="134"/>
      </rPr>
      <t>LUTRON</t>
    </r>
  </si>
  <si>
    <r>
      <rPr>
        <sz val="8"/>
        <rFont val="Arial MT"/>
        <charset val="134"/>
      </rPr>
      <t>Incluye soportes de instalación y una unión de riel.</t>
    </r>
  </si>
  <si>
    <r>
      <rPr>
        <b/>
        <sz val="32"/>
        <color rgb="FF16365B"/>
        <rFont val="Arial"/>
        <charset val="134"/>
      </rPr>
      <t>CORTINA ROMANA</t>
    </r>
  </si>
  <si>
    <r>
      <rPr>
        <b/>
        <sz val="32"/>
        <color rgb="FF16365B"/>
        <rFont val="Arial"/>
        <charset val="134"/>
      </rPr>
      <t>ACCESORIOS</t>
    </r>
  </si>
  <si>
    <r>
      <rPr>
        <sz val="7"/>
        <rFont val="Arial MT"/>
        <charset val="134"/>
      </rPr>
      <t>ANTENA RF LUTRON</t>
    </r>
  </si>
  <si>
    <r>
      <rPr>
        <sz val="7"/>
        <rFont val="Arial MT"/>
        <charset val="134"/>
      </rPr>
      <t>CONECTOR DE FUENTE</t>
    </r>
  </si>
  <si>
    <r>
      <rPr>
        <sz val="7"/>
        <rFont val="Arial MT"/>
        <charset val="134"/>
      </rPr>
      <t>CTRL REM 4 ZONAS RF</t>
    </r>
  </si>
  <si>
    <r>
      <rPr>
        <sz val="7"/>
        <rFont val="Arial MT"/>
        <charset val="134"/>
      </rPr>
      <t>CTRL REMOTO LUTRON PICO</t>
    </r>
  </si>
  <si>
    <r>
      <rPr>
        <sz val="7"/>
        <rFont val="Arial MT"/>
        <charset val="134"/>
      </rPr>
      <t>FUENTE DE PODER</t>
    </r>
  </si>
  <si>
    <r>
      <rPr>
        <b/>
        <sz val="33.5"/>
        <color rgb="FF1F497C"/>
        <rFont val="Arial"/>
        <charset val="134"/>
      </rPr>
      <t>IMPRESIÓN PERSONALIZADA</t>
    </r>
  </si>
  <si>
    <r>
      <rPr>
        <b/>
        <sz val="11"/>
        <color rgb="FFFFFFFF"/>
        <rFont val="Arial"/>
        <charset val="134"/>
      </rPr>
      <t>PRODUCTO</t>
    </r>
  </si>
  <si>
    <r>
      <rPr>
        <b/>
        <sz val="11"/>
        <color rgb="FFFFFFFF"/>
        <rFont val="Arial"/>
        <charset val="134"/>
      </rPr>
      <t>PRECIO M2</t>
    </r>
  </si>
  <si>
    <r>
      <rPr>
        <b/>
        <sz val="11"/>
        <color rgb="FFFFFFFF"/>
        <rFont val="Arial"/>
        <charset val="134"/>
      </rPr>
      <t>OBSERVACIONES</t>
    </r>
  </si>
  <si>
    <r>
      <rPr>
        <sz val="11"/>
        <rFont val="Arial MT"/>
        <charset val="134"/>
      </rPr>
      <t>Enrollable hasta 1.60 metros de ancho</t>
    </r>
  </si>
  <si>
    <r>
      <rPr>
        <sz val="12.5"/>
        <rFont val="Arial MT"/>
        <charset val="134"/>
      </rPr>
      <t>*Las imágenes de catálogo de impresión personalizada de Decoraciones PEL no tienen un costo adicional.</t>
    </r>
  </si>
  <si>
    <r>
      <rPr>
        <sz val="11"/>
        <rFont val="Arial MT"/>
        <charset val="134"/>
      </rPr>
      <t>Enrollable hasta 3.00 metros de ancho</t>
    </r>
  </si>
  <si>
    <r>
      <rPr>
        <sz val="12.5"/>
        <rFont val="Arial MT"/>
        <charset val="134"/>
      </rPr>
      <t>* La calidad de las imágenes que provea el cliente debe ser mínimo de 300ppp</t>
    </r>
  </si>
  <si>
    <r>
      <rPr>
        <sz val="11"/>
        <rFont val="Arial MT"/>
        <charset val="134"/>
      </rPr>
      <t>Sheer Elegance hasta 3.00 metros de ancho</t>
    </r>
  </si>
  <si>
    <r>
      <rPr>
        <sz val="12.5"/>
        <rFont val="Arial MT"/>
        <charset val="134"/>
      </rPr>
      <t>* Las impresiones se realizan en tela Black out de color blanco y screen blanco con factor de apertura 1%, 3 y 5% (ver en lista de precios por producto)</t>
    </r>
  </si>
  <si>
    <r>
      <rPr>
        <sz val="11"/>
        <rFont val="Arial MT"/>
        <charset val="134"/>
      </rPr>
      <t>Panel Japonés</t>
    </r>
  </si>
  <si>
    <r>
      <rPr>
        <sz val="12.5"/>
        <rFont val="Arial MT"/>
        <charset val="134"/>
      </rPr>
      <t>*Impresión de alta resolución, imágenes hasta 1440 DPI</t>
    </r>
  </si>
  <si>
    <r>
      <rPr>
        <b/>
        <sz val="26"/>
        <color rgb="FF1F497C"/>
        <rFont val="Arial"/>
        <charset val="134"/>
      </rPr>
      <t>OTROS IMPRESIÓN</t>
    </r>
  </si>
  <si>
    <r>
      <rPr>
        <b/>
        <sz val="11"/>
        <color rgb="FFFFFFFF"/>
        <rFont val="Arial"/>
        <charset val="134"/>
      </rPr>
      <t>PRODUCTO O SERVICIO</t>
    </r>
  </si>
  <si>
    <r>
      <rPr>
        <sz val="11"/>
        <rFont val="Arial MT"/>
        <charset val="134"/>
      </rPr>
      <t>Rediseño de imágenes</t>
    </r>
  </si>
  <si>
    <r>
      <rPr>
        <sz val="12.5"/>
        <rFont val="Arial MT"/>
        <charset val="134"/>
      </rPr>
      <t>*Aplica para imágenes que el cliente nos entregue y requieran alguna modificación. Está sujeto a evaluación</t>
    </r>
  </si>
  <si>
    <r>
      <rPr>
        <sz val="11"/>
        <rFont val="Arial MT"/>
        <charset val="134"/>
      </rPr>
      <t>Venta de imágenes</t>
    </r>
  </si>
  <si>
    <r>
      <rPr>
        <b/>
        <sz val="35"/>
        <color rgb="FF1F497C"/>
        <rFont val="Arial"/>
        <charset val="134"/>
      </rPr>
      <t>CORTINA TEMPORAL DE PAPEL</t>
    </r>
  </si>
  <si>
    <r>
      <rPr>
        <b/>
        <sz val="11.5"/>
        <color rgb="FFFFFFFF"/>
        <rFont val="Arial"/>
        <charset val="134"/>
      </rPr>
      <t>COLOR</t>
    </r>
  </si>
  <si>
    <r>
      <rPr>
        <b/>
        <sz val="11.5"/>
        <color rgb="FFFFFFFF"/>
        <rFont val="Arial"/>
        <charset val="134"/>
      </rPr>
      <t>MEDIDA</t>
    </r>
  </si>
  <si>
    <r>
      <rPr>
        <b/>
        <sz val="11.5"/>
        <color rgb="FFFFFFFF"/>
        <rFont val="Arial"/>
        <charset val="134"/>
      </rPr>
      <t>PRECIO UNIDAD</t>
    </r>
  </si>
  <si>
    <r>
      <rPr>
        <b/>
        <sz val="11.5"/>
        <color rgb="FFFFFFFF"/>
        <rFont val="Arial"/>
        <charset val="134"/>
      </rPr>
      <t>CARATERÍSTICAS</t>
    </r>
  </si>
  <si>
    <r>
      <rPr>
        <sz val="11.5"/>
        <rFont val="Arial MT"/>
        <charset val="134"/>
      </rPr>
      <t>White</t>
    </r>
  </si>
  <si>
    <r>
      <rPr>
        <sz val="13"/>
        <rFont val="Arial MT"/>
        <charset val="134"/>
      </rPr>
      <t>1,21 x 1,82</t>
    </r>
  </si>
  <si>
    <r>
      <rPr>
        <sz val="13"/>
        <rFont val="Arial MT"/>
        <charset val="134"/>
      </rPr>
      <t>(Traslúcida): Filtran suavemente la luz y brindan privacidad</t>
    </r>
  </si>
  <si>
    <r>
      <rPr>
        <sz val="11.5"/>
        <rFont val="Arial MT"/>
        <charset val="134"/>
      </rPr>
      <t>Natural</t>
    </r>
  </si>
  <si>
    <r>
      <rPr>
        <sz val="11.5"/>
        <rFont val="Arial MT"/>
        <charset val="134"/>
      </rPr>
      <t>Brown</t>
    </r>
  </si>
  <si>
    <r>
      <rPr>
        <sz val="13"/>
        <rFont val="Arial MT"/>
        <charset val="134"/>
      </rPr>
      <t>1,21 x1,82</t>
    </r>
  </si>
  <si>
    <r>
      <rPr>
        <sz val="11.5"/>
        <rFont val="Arial MT"/>
        <charset val="134"/>
      </rPr>
      <t>Chocolate</t>
    </r>
  </si>
  <si>
    <r>
      <rPr>
        <sz val="13"/>
        <rFont val="Arial MT"/>
        <charset val="134"/>
      </rPr>
      <t>(Semi-opaque): Oscurece la habitación, brinda mayor privacidad y reduce las sombras durante la noche.</t>
    </r>
  </si>
  <si>
    <r>
      <rPr>
        <sz val="11.5"/>
        <rFont val="Arial MT"/>
        <charset val="134"/>
      </rPr>
      <t>Black</t>
    </r>
  </si>
  <si>
    <r>
      <rPr>
        <sz val="13"/>
        <rFont val="Arial MT"/>
        <charset val="134"/>
      </rPr>
      <t xml:space="preserve">(Blackout): Bloquea más del 99% de la luz solar,
</t>
    </r>
    <r>
      <rPr>
        <sz val="13"/>
        <rFont val="Arial MT"/>
        <charset val="134"/>
      </rPr>
      <t>proporcionando máxima protección UV.</t>
    </r>
  </si>
  <si>
    <t>INSERT INTO `productos`(`referencia`, `descripcion`, `anchos_tela_metro`, `unidad_medida`, `factor_apertura`, `costo_elite`, `costo_premium`, `id_tipo_p`, `proveedor_id`, `porce_precio`) 
VALUES ('SCREEN 3001','SCREEN 3001','89mm','4','1','69900','4000','22','1','30')</t>
  </si>
  <si>
    <t>INSERT INTO `productos`(`referencia`, `descripcion`, `anchos_tela_metro`, `unidad_medida`, `factor_apertura`, `costo_elite`, `costo_premium`, `id_tipo_p`, `proveedor_id`, `porce_precio`) 
VALUES ('SCREEN 3003','SCREEN 3003','89mm','4','3','65500','3800','22','1','30')</t>
  </si>
  <si>
    <t>INSERT INTO `productos`(`referencia`, `descripcion`, `anchos_tela_metro`, `unidad_medida`, `factor_apertura`, `costo_elite`, `costo_premium`, `id_tipo_p`, `proveedor_id`, `porce_precio`) 
VALUES ('SCREEN 3005','SCREEN 3005','89mm','4','5','59500','3600','22','1','30')</t>
  </si>
  <si>
    <t>INSERT INTO `productos`(`referencia`, `descripcion`, `anchos_tela_metro`, `unidad_medida`, `factor_apertura`, `costo_elite`, `costo_premium`, `id_tipo_p`, `proveedor_id`, `porce_precio`) 
VALUES ('SCREEN 303','SCREEN 303','89mm','4','3','85000','4500','22','1','30')</t>
  </si>
  <si>
    <t>INSERT INTO `productos`(`referencia`, `descripcion`, `anchos_tela_metro`, `unidad_medida`, `factor_apertura`, `costo_elite`, `costo_premium`, `id_tipo_p`, `proveedor_id`, `porce_precio`) 
VALUES ('SCREEN 305 L','SCREEN 305 L','89mm','4','5','75000','4000','22','1','30')</t>
  </si>
  <si>
    <t>INSERT INTO `productos`(`referencia`, `descripcion`, `anchos_tela_metro`, `unidad_medida`, `factor_apertura`, `costo_elite`, `costo_premium`, `id_tipo_p`, `proveedor_id`, `porce_precio`) 
VALUES ('SCREEN 310','SCREEN 310','89mm','4','10','59500','3600','22','1','30')</t>
  </si>
  <si>
    <t>INSERT INTO `productos`(`referencia`, `descripcion`, `anchos_tela_metro`, `unidad_medida`, `factor_apertura`, `costo_elite`, `costo_premium`, `id_tipo_p`, `proveedor_id`, `porce_precio`) 
VALUES ('SCREEN 401','SCREEN 401','89mm','4','1','87000','4500','22','1','30')</t>
  </si>
  <si>
    <t>INSERT INTO `productos`(`referencia`, `descripcion`, `anchos_tela_metro`, `unidad_medida`, `factor_apertura`, `costo_elite`, `costo_premium`, `id_tipo_p`, `proveedor_id`, `porce_precio`) 
VALUES ('SCREEN 410 L','SCREEN 410 L','89mm','4','10','62500','3700','22','1','30')</t>
  </si>
  <si>
    <t>INSERT INTO `productos`(`referencia`, `descripcion`, `anchos_tela_metro`, `unidad_medida`, `factor_apertura`, `costo_elite`, `costo_premium`, `id_tipo_p`, `proveedor_id`, `porce_precio`) 
VALUES ('SCREEN 411 L','SCREEN 411 L','89mm','4','11','84000','4500','22','1','30')</t>
  </si>
  <si>
    <t>INSERT INTO `productos`(`referencia`, `descripcion`, `anchos_tela_metro`, `unidad_medida`, `factor_apertura`, `costo_elite`, `costo_premium`, `id_tipo_p`, `proveedor_id`, `porce_precio`) 
VALUES ('SCREEN 412 L','SCREEN 412 L','89mm','4','12','84000','4500','22','1','30')</t>
  </si>
  <si>
    <t>INSERT INTO `productos`(`referencia`, `descripcion`, `anchos_tela_metro`, `unidad_medida`, `factor_apertura`, `costo_elite`, `costo_premium`, `id_tipo_p`, `proveedor_id`, `porce_precio`) 
VALUES ('SCREEN 416 L','SCREEN 416 L','89mm','4','16','65500','3800','22','1','30')</t>
  </si>
  <si>
    <t>INSERT INTO `productos`(`referencia`, `descripcion`, `anchos_tela_metro`, `unidad_medida`, `factor_apertura`, `costo_elite`, `costo_premium`, `id_tipo_p`, `proveedor_id`, `porce_precio`) 
VALUES ('SCREEN 420','SCREEN 420','89mm','4','10','75000','4000','22','1','30')</t>
  </si>
  <si>
    <t>INSERT INTO `productos`(`referencia`, `descripcion`, `anchos_tela_metro`, `unidad_medida`, `factor_apertura`, `costo_elite`, `costo_premium`, `id_tipo_p`, `proveedor_id`, `porce_precio`) 
VALUES ('SCREEN 425','SCREEN 425','89mm','4','5','72000','3800','22','1','30')</t>
  </si>
  <si>
    <t>INSERT INTO `productos`(`referencia`, `descripcion`, `anchos_tela_metro`, `unidad_medida`, `factor_apertura`, `costo_elite`, `costo_premium`, `id_tipo_p`, `proveedor_id`, `porce_precio`) 
VALUES ('SCREEN 508 NEW CRYSTAL','SCREEN 508 NEW CRYSTAL','89mm','4','8','99000','5000','22','1','30')</t>
  </si>
  <si>
    <t>INSERT INTO `productos`(`referencia`, `descripcion`, `anchos_tela_metro`, `unidad_medida`, `factor_apertura`, `costo_elite`, `costo_premium`, `id_tipo_p`, `proveedor_id`, `porce_precio`) 
VALUES ('SCREEN 511 ESPIGA','SCREEN 511 ESPIGA','89mm','4','7','105000','5000','22','1','30')</t>
  </si>
  <si>
    <t>INSERT INTO `productos`(`referencia`, `descripcion`, `anchos_tela_metro`, `unidad_medida`, `factor_apertura`, `costo_elite`, `costo_premium`, `id_tipo_p`, `proveedor_id`, `porce_precio`) 
VALUES ('SCREEN 523','SCREEN 523','89mm','4','3','82000','4200','22','1','30')</t>
  </si>
  <si>
    <t>INSERT INTO `productos`(`referencia`, `descripcion`, `anchos_tela_metro`, `unidad_medida`, `factor_apertura`, `costo_elite`, `costo_premium`, `id_tipo_p`, `proveedor_id`, `porce_precio`) 
VALUES ('SCREEN 550 CRYSTAL','SCREEN 550 CRYSTAL','89mm','4','5','86000','4500','22','1','30')</t>
  </si>
  <si>
    <t>INSERT INTO `productos`(`referencia`, `descripcion`, `anchos_tela_metro`, `unidad_medida`, `factor_apertura`, `costo_elite`, `costo_premium`, `id_tipo_p`, `proveedor_id`, `porce_precio`) 
VALUES ('SCREEN 573 RUSTICO','SCREEN 573 RUSTICO','89mm','4','3','105000','5000','22','1','30')</t>
  </si>
  <si>
    <t>INSERT INTO `productos`(`referencia`, `descripcion`, `anchos_tela_metro`, `unidad_medida`, `factor_apertura`, `costo_elite`, `costo_premium`, `id_tipo_p`, `proveedor_id`, `porce_precio`) 
VALUES ('SCREEN ESTUCO','SCREEN ESTUCO','89mm','4','5','75000','4000','22','1','30')</t>
  </si>
  <si>
    <t>INSERT INTO `productos`(`referencia`, `descripcion`, `anchos_tela_metro`, `unidad_medida`, `factor_apertura`, `costo_elite`, `costo_premium`, `id_tipo_p`, `proveedor_id`, `porce_precio`) 
VALUES ('SCREEN GRANITO','SCREEN GRANITO','89mm','4','5','75000','4200','22','1','30')</t>
  </si>
  <si>
    <t>INSERT INTO `productos`(`referencia`, `descripcion`, `anchos_tela_metro`, `unidad_medida`, `factor_apertura`, `costo_elite`, `costo_premium`, `id_tipo_p`, `proveedor_id`, `porce_precio`) 
VALUES ('SCREEN JACQUARD CORCEGA','SCREEN JACQUARD CORCEGA','89mm','4','7','90000','4500','22','1','30')</t>
  </si>
  <si>
    <t>INSERT INTO `productos`(`referencia`, `descripcion`, `anchos_tela_metro`, `unidad_medida`, `factor_apertura`, `costo_elite`, `costo_premium`, `id_tipo_p`, `proveedor_id`, `porce_precio`) 
VALUES ('SCREEN JACQUARD INCANTO','SCREEN JACQUARD INCANTO','89mm','4','3','90000','4500','22','1','30')</t>
  </si>
  <si>
    <t>INSERT INTO `productos`(`referencia`, `descripcion`, `anchos_tela_metro`, `unidad_medida`, `factor_apertura`, `costo_elite`, `costo_premium`, `id_tipo_p`, `proveedor_id`, `porce_precio`) 
VALUES ('SCREEN PALMA','SCREEN PALMA','89mm','4','7','105000','5000','22','1','30')</t>
  </si>
  <si>
    <t>INSERT INTO `productos`(`referencia`, `descripcion`, `anchos_tela_metro`, `unidad_medida`, `factor_apertura`, `costo_elite`, `costo_premium`, `id_tipo_p`, `proveedor_id`, `porce_precio`) 
VALUES ('SCREEN PLATINUM','SCREEN PLATINUM','89mm','4','3','105000','5000','22','1','30')</t>
  </si>
  <si>
    <t>INSERT INTO `productos`(`referencia`, `descripcion`, `anchos_tela_metro`, `unidad_medida`, `factor_apertura`, `costo_elite`, `costo_premium`, `id_tipo_p`, `proveedor_id`, `porce_precio`) 
VALUES ('SCREEN RATAN','SCREEN RATAN','89mm','4','5','84000','4500','22','1','30')</t>
  </si>
  <si>
    <t>INSERT INTO `productos`(`referencia`, `descripcion`, `anchos_tela_metro`, `unidad_medida`, `factor_apertura`, `costo_elite`, `costo_premium`, `id_tipo_p`, `proveedor_id`, `porce_precio`) 
VALUES ('SCREEN REFLECTIVE','SCREEN REFLECTIVE','89mm','4','3','105000','5500','22','1','30')</t>
  </si>
  <si>
    <t>INSERT INTO `productos`(`referencia`, `descripcion`, `anchos_tela_metro`, `unidad_medida`, `factor_apertura`, `costo_elite`, `costo_premium`, `id_tipo_p`, `proveedor_id`, `porce_precio`) 
VALUES ('SCREEN SPIRAL','SCREEN SPIRAL','89mm','4','7','105000','5000','22','1','30')</t>
  </si>
  <si>
    <t>INSERT INTO `productos`(`referencia`, `descripcion`, `anchos_tela_metro`, `unidad_medida`, `factor_apertura`, `costo_elite`, `costo_premium`, `id_tipo_p`, `proveedor_id`, `porce_precio`) 
VALUES ('SCREEN VISION 320','SCREEN VISION 320','89mm','4','20','57100','3500','22','1','30')</t>
  </si>
  <si>
    <t>INSERT INTO `productos`(`referencia`, `descripcion`, `anchos_tela_metro`, `unidad_medida`, `factor_apertura`, `costo_elite`, `costo_premium`, `id_tipo_p`, `proveedor_id`, `porce_precio`) 
VALUES ('SCREEN VISION 350','SCREEN VISION 350','89mm','4','10','65650','3800','22','1','30')</t>
  </si>
  <si>
    <t>INSERT INTO `productos`(`referencia`, `descripcion`, `anchos_tela_metro`, `unidad_medida`, `factor_apertura`, `costo_elite`, `costo_premium`, `id_tipo_p`, `proveedor_id`, `porce_precio`) 
VALUES ('SCREEN WINTER','SCREEN WINTER','89mm','4','7','105000','5000','22','1','30')</t>
  </si>
  <si>
    <t>INSERT INTO `productos`(`referencia`, `descripcion`, `anchos_tela_metro`, `unidad_medida`, `factor_apertura`, `costo_elite`, `costo_premium`, `id_tipo_p`, `proveedor_id`, `porce_precio`) 
VALUES ('SCREEN 4000','SCREEN 4000','1,83 - 2,50','1','0','92000','5000','22','1','30')</t>
  </si>
  <si>
    <t>INSERT INTO `productos`(`referencia`, `descripcion`, `anchos_tela_metro`, `unidad_medida`, `factor_apertura`, `costo_elite`, `costo_premium`, `id_tipo_p`, `proveedor_id`, `porce_precio`) 
VALUES ('SOLAR ATENAS','SOLAR ATENAS','89mm','4','Trasluz','50000','3600','23','1','30');</t>
  </si>
  <si>
    <t>INSERT INTO `productos`(`referencia`, `descripcion`, `anchos_tela_metro`, `unidad_medida`, `factor_apertura`, `costo_elite`, `costo_premium`, `id_tipo_p`, `proveedor_id`, `porce_precio`) 
VALUES ('SOLAR LISBOA','SOLAR LISBOA','89mm','4','Trasluz','85000','4000','23','1','30');</t>
  </si>
  <si>
    <t>INSERT INTO `productos`(`referencia`, `descripcion`, `anchos_tela_metro`, `unidad_medida`, `factor_apertura`, `costo_elite`, `costo_premium`, `id_tipo_p`, `proveedor_id`, `porce_precio`) 
VALUES ('SOLAR LISBOA PRINTED','SOLAR LISBOA PRINTED','89mm','4','Trasluz','88000','4000','23','1','30');</t>
  </si>
  <si>
    <t>INSERT INTO `productos`(`referencia`, `descripcion`, `anchos_tela_metro`, `unidad_medida`, `factor_apertura`, `costo_elite`, `costo_premium`, `id_tipo_p`, `proveedor_id`, `porce_precio`) 
VALUES ('SOLAR MONACO','SOLAR MONACO','89mm','4','Trasluz','68000','3800','23','1','30');</t>
  </si>
  <si>
    <t>INSERT INTO `productos`(`referencia`, `descripcion`, `anchos_tela_metro`, `unidad_medida`, `factor_apertura`, `costo_elite`, `costo_premium`, `id_tipo_p`, `proveedor_id`, `porce_precio`) 
VALUES ('SOLAR MUCUR','SOLAR MUCUR','89mm','4','Trasluz','64000','3800','23','1','30');</t>
  </si>
  <si>
    <t>INSERT INTO `productos`(`referencia`, `descripcion`, `anchos_tela_metro`, `unidad_medida`, `factor_apertura`, `costo_elite`, `costo_premium`, `id_tipo_p`, `proveedor_id`, `porce_precio`) 
VALUES ('SOLAR TOKYO','SOLAR TOKYO','89mm','4','Trasluz','64000','3800','23','1','30');</t>
  </si>
  <si>
    <t>INSERT INTO `productos`(`referencia`, `descripcion`, `anchos_tela_metro`, `unidad_medida`, `factor_apertura`, `costo_elite`, `costo_premium`, `id_tipo_p`, `proveedor_id`, `porce_precio`) 
VALUES ('SOLAR TOLEDO','SOLAR TOLEDO','89mm','4','Trasluz','68000','3800','23','1','30');</t>
  </si>
  <si>
    <t>INSERT INTO `productos`(`referencia`, `descripcion`, `anchos_tela_metro`, `unidad_medida`, `factor_apertura`, `costo_elite`, `costo_premium`, `id_tipo_p`, `proveedor_id`, `porce_precio`) 
VALUES ('BLACKOUT DUAL COLOR','BLACKOUT DUAL COLOR','2,00 - 2,80','1','Blackout','89700','4200','24','1','30');</t>
  </si>
  <si>
    <t>INSERT INTO `productos`(`referencia`, `descripcion`, `anchos_tela_metro`, `unidad_medida`, `factor_apertura`, `costo_elite`, `costo_premium`, `id_tipo_p`, `proveedor_id`, `porce_precio`) 
VALUES ('BLACK OUT PRINTED','BLACK OUT PRINTED','89mm','4','Blackout','62400','3800','24','1','30');</t>
  </si>
  <si>
    <t>INSERT INTO `productos`(`referencia`, `descripcion`, `anchos_tela_metro`, `unidad_medida`, `factor_apertura`, `costo_elite`, `costo_premium`, `id_tipo_p`, `proveedor_id`, `porce_precio`) 
VALUES ('BLACK OUT TEX','BLACK OUT TEX','89mm','4','Blackout','90050','4500','24','1','30');</t>
  </si>
  <si>
    <t>INSERT INTO `productos`(`referencia`, `descripcion`, `anchos_tela_metro`, `unidad_medida`, `factor_apertura`, `costo_elite`, `costo_premium`, `id_tipo_p`, `proveedor_id`, `porce_precio`) 
VALUES ('BLACK OUT STAR','BLACK OUT STAR','89mm','4','Blackout','136500','6000','24','1','30');</t>
  </si>
  <si>
    <t>INSERT INTO `productos`(`referencia`, `descripcion`, `anchos_tela_metro`, `unidad_medida`, `factor_apertura`, `costo_elite`, `costo_premium`, `id_tipo_p`, `proveedor_id`, `porce_precio`) 
VALUES ('BLACK OUT APOLO','BLACK OUT APOLO','89mm','4','Blackout','154700','6600','24','1','30');</t>
  </si>
  <si>
    <t>INSERT INTO `productos`(`referencia`, `descripcion`, `anchos_tela_metro`, `unidad_medida`, `factor_apertura`, `costo_elite`, `costo_premium`, `id_tipo_p`, `proveedor_id`, `porce_precio`) 
VALUES ('BLACK OUT PEACOCK METALLIC','BLACK OUT PEACOCK METALLIC','89mm','4','Blackout','90050','4500','24','1','30');</t>
  </si>
  <si>
    <t>INSERT INTO `productos`(`referencia`, `descripcion`, `anchos_tela_metro`, `unidad_medida`, `factor_apertura`, `costo_elite`, `costo_premium`, `id_tipo_p`, `proveedor_id`, `porce_precio`) 
VALUES ('BLACKOUT ASIA','BLACKOUT ASIA','89mm','4','Blackout','55000','3600','24','1','30');</t>
  </si>
  <si>
    <t>INSERT INTO `productos`(`referencia`, `descripcion`, `anchos_tela_metro`, `unidad_medida`, `factor_apertura`, `costo_elite`, `costo_premium`, `id_tipo_p`, `proveedor_id`, `porce_precio`) 
VALUES ('BLACKOUT ATENAS','BLACKOUT ATENAS','89mnm','4','Blackout','76200','4200','24','1','30');</t>
  </si>
  <si>
    <t>INSERT INTO `productos`(`referencia`, `descripcion`, `anchos_tela_metro`, `unidad_medida`, `factor_apertura`, `costo_elite`, `costo_premium`, `id_tipo_p`, `proveedor_id`, `porce_precio`) 
VALUES ('BLACKOUT GLITTER (NUEVO)','BLACKOUT GLITTER (NUEVO)','89mm','4','Blackout','158800','6600','24','1','30');</t>
  </si>
  <si>
    <t>INSERT INTO `productos`(`referencia`, `descripcion`, `anchos_tela_metro`, `unidad_medida`, `factor_apertura`, `costo_elite`, `costo_premium`, `id_tipo_p`, `proveedor_id`, `porce_precio`) 
VALUES ('BLACKOUT LINO (NUEVO)','BLACKOUT LINO (NUEVO)','89mm','4','Blackout','142950','6000','24','1','30');</t>
  </si>
  <si>
    <t>INSERT INTO `productos`(`referencia`, `descripcion`, `anchos_tela_metro`, `unidad_medida`, `factor_apertura`, `costo_elite`, `costo_premium`, `id_tipo_p`, `proveedor_id`, `porce_precio`) 
VALUES ('BLACKOUT LISBOA','BLACKOUT LISBOA','89mm','4','Blackout','93100','5000','24','1','30');</t>
  </si>
  <si>
    <t>INSERT INTO `productos`(`referencia`, `descripcion`, `anchos_tela_metro`, `unidad_medida`, `factor_apertura`, `costo_elite`, `costo_premium`, `id_tipo_p`, `proveedor_id`, `porce_precio`) 
VALUES ('BLACKOUT MOIRE','BLACKOUT MOIRE','89mm','4','Blackout','62500','3800','24','1','30');</t>
  </si>
  <si>
    <t>Sistema Persiana Vertical (Sin Lamas/incluye pesas) 9cm</t>
  </si>
  <si>
    <t>INSERT INTO `productos`(`referencia`, `descripcion`, `anchos_tela_metro`, `unidad_medida`, `factor_apertura`, `costo_elite`, `costo_premium`, `id_tipo_p`, `proveedor_id`, `porce_precio`) 
VALUES ('SHANGRI-LA CLASSIC','SHANGRI-LA CLASSIC','2,8','4','Trasluz','99900','90000','26','1','30');</t>
  </si>
  <si>
    <t>INSERT INTO `productos`(`referencia`, `descripcion`, `anchos_tela_metro`, `unidad_medida`, `factor_apertura`, `costo_elite`, `costo_premium`, `id_tipo_p`, `proveedor_id`, `porce_precio`) 
VALUES ('SHANGRI-LA CRYSTAL','SHANGRI-LA CRYSTAL','2,8','4','Trasluz','99000','90000','26','1','30');</t>
  </si>
  <si>
    <t>INSERT INTO `productos`(`referencia`, `descripcion`, `anchos_tela_metro`, `unidad_medida`, `factor_apertura`, `costo_elite`, `costo_premium`, `id_tipo_p`, `proveedor_id`, `porce_precio`) 
VALUES ('SHEER ELEG INSPIRACION','SHEER ELEG INSPIRACION','2,00 - 2,45 - 2,75','4','Trasluz','82000','74000','26','1','30');</t>
  </si>
  <si>
    <t>INSERT INTO `productos`(`referencia`, `descripcion`, `anchos_tela_metro`, `unidad_medida`, `factor_apertura`, `costo_elite`, `costo_premium`, `id_tipo_p`, `proveedor_id`, `porce_precio`) 
VALUES ('SHEER ELEG NEW SANTA FE WIDE B.O.','SHEER ELEG NEW SANTA FE WIDE B.O.','2,8','4','Semi Blackout','110000','100000','26','1','30');</t>
  </si>
  <si>
    <t>INSERT INTO `productos`(`referencia`, `descripcion`, `anchos_tela_metro`, `unidad_medida`, `factor_apertura`, `costo_elite`, `costo_premium`, `id_tipo_p`, `proveedor_id`, `porce_precio`) 
VALUES ('SHEER ELEG PLISADA','SHEER ELEG PLISADA','2,6','4','Trasluz','99900','90000','26','1','30');</t>
  </si>
  <si>
    <t>INSERT INTO `productos`(`referencia`, `descripcion`, `anchos_tela_metro`, `unidad_medida`, `factor_apertura`, `costo_elite`, `costo_premium`, `id_tipo_p`, `proveedor_id`, `porce_precio`) 
VALUES ('SHEER ELEG PLISADA ECO','SHEER ELEG PLISADA ECO','3','4','Trasluz','88000','74000','26','1','30');</t>
  </si>
  <si>
    <t>INSERT INTO `productos`(`referencia`, `descripcion`, `anchos_tela_metro`, `unidad_medida`, `factor_apertura`, `costo_elite`, `costo_premium`, `id_tipo_p`, `proveedor_id`, `porce_precio`) 
VALUES ('SHEER ELEG PLISADA WIDE','SHEER ELEG PLISADA WIDE','2,6','4','Trasluz','95000','86000','26','1','30');</t>
  </si>
  <si>
    <t>INSERT INTO `productos`(`referencia`, `descripcion`, `anchos_tela_metro`, `unidad_medida`, `factor_apertura`, `costo_elite`, `costo_premium`, `id_tipo_p`, `proveedor_id`, `porce_precio`) 
VALUES ('SHEER ELEG SCR (M.A - M.C)','SHEER ELEG SCR (M.A - M.C)','1,50 - 1,83 - 2,50 - 3,00','4','Trasluz','99900','90000','26','1','30');</t>
  </si>
  <si>
    <t>INSERT INTO `productos`(`referencia`, `descripcion`, `anchos_tela_metro`, `unidad_medida`, `factor_apertura`, `costo_elite`, `costo_premium`, `id_tipo_p`, `proveedor_id`, `porce_precio`) 
VALUES ('SHEER ELEG SCR 2T (M.A - M.C)','SHEER ELEG SCR 2T (M.A - M.C)','1,50 - 1,83 - 2,50','4','Trasluz','99900','90000','26','1','30');</t>
  </si>
  <si>
    <t>INSERT INTO `productos`(`referencia`, `descripcion`, `anchos_tela_metro`, `unidad_medida`, `factor_apertura`, `costo_elite`, `costo_premium`, `id_tipo_p`, `proveedor_id`, `porce_precio`) 
VALUES ('SHEER ELEG SCR 2T WIDE (M.A - M.C)','SHEER ELEG SCR 2T WIDE (M.A - M.C)','1,83 - 2,20 - 2,50','4','Trasluz','102500','93000','26','1','30');</t>
  </si>
  <si>
    <t>INSERT INTO `productos`(`referencia`, `descripcion`, `anchos_tela_metro`, `unidad_medida`, `factor_apertura`, `costo_elite`, `costo_premium`, `id_tipo_p`, `proveedor_id`, `porce_precio`) 
VALUES ('SHEER ELEG SCR CLASICA M.C','SHEER ELEG SCR CLASICA M.C','1,83 - 2,50','4','Trasluz','99900','90000','26','1','30');</t>
  </si>
  <si>
    <t>INSERT INTO `productos`(`referencia`, `descripcion`, `anchos_tela_metro`, `unidad_medida`, `factor_apertura`, `costo_elite`, `costo_premium`, `id_tipo_p`, `proveedor_id`, `porce_precio`) 
VALUES ('SHEER ELEG SCR COMBI 3 (M.A - M.C)','SHEER ELEG SCR COMBI 3 (M.A - M.C)','1,83 - 2,50','4','Trasluz','99900','90000','26','1','30');</t>
  </si>
  <si>
    <t>INSERT INTO `productos`(`referencia`, `descripcion`, `anchos_tela_metro`, `unidad_medida`, `factor_apertura`, `costo_elite`, `costo_premium`, `id_tipo_p`, `proveedor_id`, `porce_precio`) 
VALUES ('SHEER ELEG SCR CRYSTAL','SHEER ELEG SCR CRYSTAL','1,83 - 2,50','4','Trasluz','102500','93000','26','1','30');</t>
  </si>
  <si>
    <t>INSERT INTO `productos`(`referencia`, `descripcion`, `anchos_tela_metro`, `unidad_medida`, `factor_apertura`, `costo_elite`, `costo_premium`, `id_tipo_p`, `proveedor_id`, `porce_precio`) 
VALUES ('SHEER ELEG SCR EXTRA WIDE','SHEER ELEG SCR EXTRA WIDE','2,2','4','Trasluz','75000','68000','26','1','30');</t>
  </si>
  <si>
    <t>INSERT INTO `productos`(`referencia`, `descripcion`, `anchos_tela_metro`, `unidad_medida`, `factor_apertura`, `costo_elite`, `costo_premium`, `id_tipo_p`, `proveedor_id`, `porce_precio`) 
VALUES ('SHEER ELEG SCR TRAZOS M.C','SHEER ELEG SCR TRAZOS M.C','1,83 - 2,50','4','Trasluz','99900','90000','26','1','30');</t>
  </si>
  <si>
    <t>INSERT INTO `productos`(`referencia`, `descripcion`, `anchos_tela_metro`, `unidad_medida`, `factor_apertura`, `costo_elite`, `costo_premium`, `id_tipo_p`, `proveedor_id`, `porce_precio`) 
VALUES ('SHEER ELEG SCR WIDE (M.A - M.C)','SHEER ELEG SCR WIDE (M.A - M.C)','1,83 - 2,50','4','Trasluz','99900','93000','26','1','30');</t>
  </si>
  <si>
    <t>INSERT INTO `productos`(`referencia`, `descripcion`, `anchos_tela_metro`, `unidad_medida`, `factor_apertura`, `costo_elite`, `costo_premium`, `id_tipo_p`, `proveedor_id`, `porce_precio`) 
VALUES ('SHEER ELEG SCR WIDE COMBI 3 (M.A - M.C)','SHEER ELEG SCR WIDE COMBI 3 (M.A - M.C)','1,83 - 2,20','4','Trasluz','99900','93000','26','1','30');</t>
  </si>
  <si>
    <t>INSERT INTO `productos`(`referencia`, `descripcion`, `anchos_tela_metro`, `unidad_medida`, `factor_apertura`, `costo_elite`, `costo_premium`, `id_tipo_p`, `proveedor_id`, `porce_precio`) 
VALUES ('HANNA AFRODITA','HANNA AFRODITA','41CM','No Aplica','','124000','','27','1','30');</t>
  </si>
  <si>
    <t>INSERT INTO `productos`(`referencia`, `descripcion`, `anchos_tela_metro`, `unidad_medida`, `factor_apertura`, `costo_elite`, `costo_premium`, `id_tipo_p`, `proveedor_id`, `porce_precio`) 
VALUES ('HANNA ARTEMISA','HANNA ARTEMISA','41CM','No Aplica','','124000','','27','1','30');</t>
  </si>
  <si>
    <t>INSERT INTO `productos`(`referencia`, `descripcion`, `anchos_tela_metro`, `unidad_medida`, `factor_apertura`, `costo_elite`, `costo_premium`, `id_tipo_p`, `proveedor_id`, `porce_precio`) 
VALUES ('HANNA ATENEA','HANNA ATENEA','41CM','No Aplica','','124000','','27','1','30');</t>
  </si>
  <si>
    <t>INSERT INTO `productos`(`referencia`, `descripcion`, `anchos_tela_metro`, `unidad_medida`, `factor_apertura`, `costo_elite`, `costo_premium`, `id_tipo_p`, `proveedor_id`, `porce_precio`) 
VALUES ('HANNA GAIA','HANNA GAIA','41CM','No Aplica','','124000','','27','1','30');</t>
  </si>
  <si>
    <t>INSERT INTO `productos`(`referencia`, `descripcion`, `anchos_tela_metro`, `unidad_medida`, `factor_apertura`, `costo_elite`, `costo_premium`, `id_tipo_p`, `proveedor_id`, `porce_precio`) 
VALUES ('HANNA SELENE','HANNA SELENE','41CM','No Aplica','','124000','','27','1','30');</t>
  </si>
  <si>
    <t>INSERT INTO `productos`(`referencia`, `descripcion`, `anchos_tela_metro`, `unidad_medida`, `factor_apertura`, `costo_elite`, `costo_premium`, `id_tipo_p`, `proveedor_id`, `porce_precio`) 
VALUES ('HANNA MINERVA (NUEVO)','HANNA MINERVA (NUEVO)','41CM','No Aplica','','124000','','27','1','30');</t>
  </si>
  <si>
    <t>INSERT INTO `productos`(`referencia`, `descripcion`, `anchos_tela_metro`, `unidad_medida`, `factor_apertura`, `costo_elite`, `costo_premium`, `id_tipo_p`, `proveedor_id`, `porce_precio`) 
VALUES ('HANNA HERA (NUEVO)','HANNA HERA (NUEVO)','41CM','No Aplica','','136000','','27','1','30');</t>
  </si>
  <si>
    <t>INSERT INTO `productos`(`referencia`, `descripcion`, `anchos_tela_metro`, `unidad_medida`, `factor_apertura`, `costo_elite`, `costo_premium`, `id_tipo_p`, `proveedor_id`, `porce_precio`) 
VALUES ('Enrollable','Enrollable','2 m2','5','','32000','50000','28','1','30');</t>
  </si>
  <si>
    <t>INSERT INTO `productos`(`referencia`, `descripcion`, `anchos_tela_metro`, `unidad_medida`, `factor_apertura`, `costo_elite`, `costo_premium`, `id_tipo_p`, `proveedor_id`, `porce_precio`) 
VALUES ('Sheer Elegance','Sheer Elegance','2 m2','5','','48000','66000','28','1','30');</t>
  </si>
  <si>
    <t>INSERT INTO `productos`(`referencia`, `descripcion`, `anchos_tela_metro`, `unidad_medida`, `factor_apertura`, `costo_elite`, `costo_premium`, `id_tipo_p`, `proveedor_id`, `porce_precio`) 
VALUES ('Panel Japonés','Panel Japonés','3 m2','5','','No aplica','45200','28','1','30');</t>
  </si>
  <si>
    <t>INSERT INTO `productos`(`referencia`, `descripcion`, `anchos_tela_metro`, `unidad_medida`, `factor_apertura`, `costo_elite`, `costo_premium`, `id_tipo_p`, `proveedor_id`, `porce_precio`) 
VALUES ('Romana','Romana','2 m2','5','','No aplica','51050','28','1','30');</t>
  </si>
  <si>
    <t>INSERT INTO `productos`(`referencia`, `descripcion`, `anchos_tela_metro`, `unidad_medida`, `factor_apertura`, `costo_elite`, `costo_premium`, `id_tipo_p`, `proveedor_id`, `porce_precio`) 
VALUES ('Macromadera','Macromadera','2 m2','5','','$99.600
(escalerilla)','$108.000
(cinta algodón)','28','1','30');</t>
  </si>
  <si>
    <t>INSERT INTO `productos`(`referencia`, `descripcion`, `anchos_tela_metro`, `unidad_medida`, `factor_apertura`, `costo_elite`, `costo_premium`, `id_tipo_p`, `proveedor_id`, `porce_precio`) 
VALUES ('Vertical','Vertical','2 m2','5','','48000','No aplica','28','1','30');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</si>
</sst>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 #,##0.00_ ;_ * \-#,##0.00_ ;_ * &quot;-&quot;??_ ;_ @_ "/>
    <numFmt numFmtId="166" formatCode="_ * #,##0_ ;_ * \-#,##0_ ;_ * &quot;-&quot;??_ ;_ @_ "/>
    <numFmt numFmtId="167" formatCode="&quot;$&quot;\ #,##0"/>
  </numFmts>
  <fonts count="114">
    <font>
      <sz val="10"/>
      <color rgb="FF000000"/>
      <name val="Times New Roman"/>
      <charset val="204"/>
    </font>
    <font>
      <b/>
      <sz val="35"/>
      <name val="Arial"/>
      <charset val="134"/>
    </font>
    <font>
      <b/>
      <sz val="11.5"/>
      <name val="Arial"/>
      <charset val="134"/>
    </font>
    <font>
      <sz val="11.5"/>
      <name val="Arial MT"/>
      <charset val="134"/>
    </font>
    <font>
      <sz val="13"/>
      <name val="Arial MT"/>
      <charset val="134"/>
    </font>
    <font>
      <sz val="13"/>
      <color rgb="FF000000"/>
      <name val="Arial MT"/>
      <charset val="134"/>
    </font>
    <font>
      <b/>
      <sz val="33.5"/>
      <name val="Arial"/>
      <charset val="134"/>
    </font>
    <font>
      <b/>
      <sz val="11"/>
      <name val="Arial"/>
      <charset val="134"/>
    </font>
    <font>
      <sz val="11"/>
      <name val="Arial MT"/>
      <charset val="134"/>
    </font>
    <font>
      <sz val="12.5"/>
      <color rgb="FF000000"/>
      <name val="Arial MT"/>
      <charset val="134"/>
    </font>
    <font>
      <sz val="12.5"/>
      <name val="Arial MT"/>
      <charset val="134"/>
    </font>
    <font>
      <b/>
      <sz val="26"/>
      <name val="Arial"/>
      <charset val="134"/>
    </font>
    <font>
      <b/>
      <sz val="32"/>
      <name val="Arial"/>
      <charset val="134"/>
    </font>
    <font>
      <sz val="8"/>
      <name val="Arial MT"/>
      <charset val="134"/>
    </font>
    <font>
      <b/>
      <sz val="9"/>
      <color rgb="FF000000"/>
      <name val="Arial"/>
      <charset val="134"/>
    </font>
    <font>
      <sz val="11.5"/>
      <color rgb="FF000000"/>
      <name val="Arial MT"/>
      <charset val="134"/>
    </font>
    <font>
      <sz val="7"/>
      <name val="Arial MT"/>
      <charset val="134"/>
    </font>
    <font>
      <b/>
      <sz val="24"/>
      <name val="Arial"/>
      <charset val="134"/>
    </font>
    <font>
      <b/>
      <sz val="21.5"/>
      <name val="Arial"/>
      <charset val="134"/>
    </font>
    <font>
      <b/>
      <sz val="9"/>
      <name val="Arial"/>
      <charset val="134"/>
    </font>
    <font>
      <sz val="28"/>
      <color rgb="FF000000"/>
      <name val="Times New Roman"/>
      <charset val="134"/>
    </font>
    <font>
      <b/>
      <sz val="25.5"/>
      <name val="Arial"/>
      <charset val="134"/>
    </font>
    <font>
      <b/>
      <sz val="12"/>
      <color theme="0"/>
      <name val="Arial"/>
      <charset val="134"/>
    </font>
    <font>
      <b/>
      <sz val="8.5"/>
      <color rgb="FF000000"/>
      <name val="Arial"/>
      <charset val="134"/>
    </font>
    <font>
      <b/>
      <sz val="8.5"/>
      <name val="Arial"/>
      <charset val="134"/>
    </font>
    <font>
      <sz val="7"/>
      <color rgb="FF000000"/>
      <name val="Arial MT"/>
      <charset val="134"/>
    </font>
    <font>
      <b/>
      <sz val="7"/>
      <color rgb="FF000000"/>
      <name val="Arial"/>
      <charset val="134"/>
    </font>
    <font>
      <b/>
      <sz val="8"/>
      <name val="Arial"/>
      <charset val="134"/>
    </font>
    <font>
      <sz val="22"/>
      <color rgb="FF000000"/>
      <name val="Times New Roman"/>
      <charset val="134"/>
    </font>
    <font>
      <sz val="30"/>
      <color rgb="FF000000"/>
      <name val="Times New Roman"/>
      <charset val="134"/>
    </font>
    <font>
      <b/>
      <sz val="20.5"/>
      <name val="Arial"/>
      <charset val="134"/>
    </font>
    <font>
      <sz val="11"/>
      <color rgb="FF000000"/>
      <name val="Arial MT"/>
      <charset val="134"/>
    </font>
    <font>
      <sz val="9.5"/>
      <name val="Arial MT"/>
      <charset val="134"/>
    </font>
    <font>
      <b/>
      <sz val="10"/>
      <name val="Arial"/>
      <charset val="134"/>
    </font>
    <font>
      <b/>
      <sz val="31"/>
      <name val="Arial"/>
      <charset val="134"/>
    </font>
    <font>
      <b/>
      <sz val="11"/>
      <color theme="0"/>
      <name val="Arial"/>
      <charset val="134"/>
    </font>
    <font>
      <sz val="10"/>
      <color rgb="FF000000"/>
      <name val="Times New Roman"/>
      <charset val="134"/>
    </font>
    <font>
      <b/>
      <sz val="28"/>
      <name val="Arial"/>
      <charset val="134"/>
    </font>
    <font>
      <b/>
      <sz val="24.5"/>
      <name val="Arial"/>
      <charset val="134"/>
    </font>
    <font>
      <b/>
      <sz val="10.5"/>
      <name val="Arial"/>
      <charset val="134"/>
    </font>
    <font>
      <b/>
      <sz val="9.5"/>
      <name val="Arial"/>
      <charset val="134"/>
    </font>
    <font>
      <b/>
      <sz val="12"/>
      <color rgb="FF000000"/>
      <name val="Arial"/>
      <charset val="134"/>
    </font>
    <font>
      <b/>
      <sz val="12"/>
      <name val="Arial"/>
      <charset val="134"/>
    </font>
    <font>
      <sz val="23"/>
      <color rgb="FF1F497C"/>
      <name val="Arial MT"/>
      <charset val="134"/>
    </font>
    <font>
      <sz val="26"/>
      <color rgb="FF000000"/>
      <name val="Times New Roman"/>
      <charset val="134"/>
    </font>
    <font>
      <b/>
      <sz val="14"/>
      <name val="Arial"/>
      <charset val="134"/>
    </font>
    <font>
      <b/>
      <sz val="16"/>
      <color rgb="FF000000"/>
      <name val="Arial"/>
      <charset val="134"/>
    </font>
    <font>
      <b/>
      <sz val="18"/>
      <name val="Arial"/>
      <charset val="134"/>
    </font>
    <font>
      <b/>
      <sz val="8"/>
      <color rgb="FFFFFFFF"/>
      <name val="Arial"/>
      <charset val="134"/>
    </font>
    <font>
      <b/>
      <sz val="10.5"/>
      <color rgb="FFFFFFFF"/>
      <name val="Arial"/>
      <charset val="134"/>
    </font>
    <font>
      <b/>
      <sz val="10.5"/>
      <color theme="0"/>
      <name val="Arial"/>
      <charset val="134"/>
    </font>
    <font>
      <b/>
      <sz val="11.5"/>
      <color rgb="FF000000"/>
      <name val="Arial"/>
      <charset val="134"/>
    </font>
    <font>
      <b/>
      <sz val="7.5"/>
      <name val="Arial"/>
      <charset val="134"/>
    </font>
    <font>
      <b/>
      <sz val="23"/>
      <name val="Arial"/>
      <charset val="134"/>
    </font>
    <font>
      <sz val="9"/>
      <name val="Arial MT"/>
      <charset val="134"/>
    </font>
    <font>
      <b/>
      <sz val="10.5"/>
      <color rgb="FF000000"/>
      <name val="Arial"/>
      <charset val="134"/>
    </font>
    <font>
      <b/>
      <sz val="7"/>
      <name val="Arial"/>
      <charset val="134"/>
    </font>
    <font>
      <sz val="9"/>
      <color rgb="FF000000"/>
      <name val="Arial MT"/>
      <charset val="134"/>
    </font>
    <font>
      <b/>
      <sz val="26.5"/>
      <name val="Arial"/>
      <charset val="134"/>
    </font>
    <font>
      <sz val="7.5"/>
      <name val="Arial MT"/>
      <charset val="134"/>
    </font>
    <font>
      <b/>
      <sz val="6.5"/>
      <name val="Arial"/>
      <charset val="134"/>
    </font>
    <font>
      <b/>
      <sz val="10"/>
      <color rgb="FF000000"/>
      <name val="Arial"/>
      <charset val="134"/>
    </font>
    <font>
      <sz val="7.5"/>
      <color rgb="FF000000"/>
      <name val="Arial MT"/>
      <charset val="134"/>
    </font>
    <font>
      <b/>
      <sz val="22"/>
      <name val="Arial"/>
      <charset val="134"/>
    </font>
    <font>
      <b/>
      <sz val="27"/>
      <name val="Arial"/>
      <charset val="134"/>
    </font>
    <font>
      <sz val="8"/>
      <color rgb="FF000000"/>
      <name val="Arial MT"/>
      <charset val="134"/>
    </font>
    <font>
      <b/>
      <sz val="8"/>
      <name val="Arial"/>
      <charset val="134"/>
    </font>
    <font>
      <b/>
      <sz val="8"/>
      <name val="Arial"/>
      <charset val="204"/>
    </font>
    <font>
      <sz val="14.5"/>
      <color rgb="FF1F497C"/>
      <name val="Arial MT"/>
      <charset val="134"/>
    </font>
    <font>
      <sz val="11"/>
      <color theme="1"/>
      <name val="Calibri"/>
      <charset val="134"/>
      <scheme val="minor"/>
    </font>
    <font>
      <b/>
      <sz val="35"/>
      <color rgb="FF1F497C"/>
      <name val="Arial"/>
      <charset val="134"/>
    </font>
    <font>
      <b/>
      <sz val="11.5"/>
      <color rgb="FFFFFFFF"/>
      <name val="Arial"/>
      <charset val="134"/>
    </font>
    <font>
      <b/>
      <sz val="33.5"/>
      <color rgb="FF1F497C"/>
      <name val="Arial"/>
      <charset val="134"/>
    </font>
    <font>
      <b/>
      <sz val="11"/>
      <color rgb="FFFFFFFF"/>
      <name val="Arial"/>
      <charset val="134"/>
    </font>
    <font>
      <b/>
      <sz val="26"/>
      <color rgb="FF1F497C"/>
      <name val="Arial"/>
      <charset val="134"/>
    </font>
    <font>
      <b/>
      <sz val="32"/>
      <color rgb="FF16365B"/>
      <name val="Arial"/>
      <charset val="134"/>
    </font>
    <font>
      <b/>
      <sz val="24"/>
      <color rgb="FF16365B"/>
      <name val="Arial"/>
      <charset val="134"/>
    </font>
    <font>
      <b/>
      <sz val="21.5"/>
      <color rgb="FF16365B"/>
      <name val="Arial"/>
      <charset val="134"/>
    </font>
    <font>
      <b/>
      <sz val="28"/>
      <color rgb="FF16365B"/>
      <name val="Arial"/>
      <charset val="134"/>
    </font>
    <font>
      <b/>
      <sz val="25.5"/>
      <color rgb="FF1F497C"/>
      <name val="Arial"/>
      <charset val="134"/>
    </font>
    <font>
      <b/>
      <sz val="21.5"/>
      <color rgb="FF1F497C"/>
      <name val="Arial"/>
      <charset val="134"/>
    </font>
    <font>
      <b/>
      <sz val="8.5"/>
      <color rgb="FFFFFFFF"/>
      <name val="Arial"/>
      <charset val="134"/>
    </font>
    <font>
      <sz val="6.5"/>
      <name val="Arial MT"/>
      <charset val="134"/>
    </font>
    <font>
      <b/>
      <sz val="9"/>
      <color rgb="FFFFFFFF"/>
      <name val="Arial"/>
      <charset val="134"/>
    </font>
    <font>
      <b/>
      <sz val="22"/>
      <color rgb="FF1F497C"/>
      <name val="Arial"/>
      <charset val="134"/>
    </font>
    <font>
      <b/>
      <sz val="13"/>
      <name val="Arial"/>
      <charset val="134"/>
    </font>
    <font>
      <vertAlign val="superscript"/>
      <sz val="7"/>
      <name val="Arial MT"/>
      <charset val="134"/>
    </font>
    <font>
      <vertAlign val="superscript"/>
      <sz val="3"/>
      <name val="Arial MT"/>
      <charset val="134"/>
    </font>
    <font>
      <sz val="5"/>
      <name val="Arial MT"/>
      <charset val="134"/>
    </font>
    <font>
      <b/>
      <sz val="20.5"/>
      <color rgb="FF16365B"/>
      <name val="Arial"/>
      <charset val="134"/>
    </font>
    <font>
      <b/>
      <vertAlign val="superscript"/>
      <sz val="11"/>
      <color rgb="FFFFFFFF"/>
      <name val="Arial"/>
      <charset val="134"/>
    </font>
    <font>
      <b/>
      <sz val="10"/>
      <color rgb="FFFFFFFF"/>
      <name val="Arial"/>
      <charset val="134"/>
    </font>
    <font>
      <i/>
      <sz val="7"/>
      <name val="Arial"/>
      <charset val="134"/>
    </font>
    <font>
      <b/>
      <sz val="31"/>
      <color rgb="FF16365B"/>
      <name val="Arial"/>
      <charset val="134"/>
    </font>
    <font>
      <sz val="11"/>
      <color rgb="FF1F497C"/>
      <name val="Arial MT"/>
      <charset val="134"/>
    </font>
    <font>
      <vertAlign val="superscript"/>
      <sz val="8.5"/>
      <color rgb="FF1F497C"/>
      <name val="Arial MT"/>
      <charset val="134"/>
    </font>
    <font>
      <b/>
      <i/>
      <sz val="7.5"/>
      <name val="Arial"/>
      <charset val="134"/>
    </font>
    <font>
      <vertAlign val="superscript"/>
      <sz val="7.5"/>
      <name val="Arial MT"/>
      <charset val="134"/>
    </font>
    <font>
      <vertAlign val="subscript"/>
      <sz val="7.5"/>
      <name val="Arial MT"/>
      <charset val="134"/>
    </font>
    <font>
      <sz val="6"/>
      <name val="Arial MT"/>
      <charset val="134"/>
    </font>
    <font>
      <vertAlign val="subscript"/>
      <sz val="6"/>
      <name val="Arial MT"/>
      <charset val="134"/>
    </font>
    <font>
      <b/>
      <i/>
      <sz val="7"/>
      <name val="Arial"/>
      <charset val="134"/>
    </font>
    <font>
      <b/>
      <sz val="24.5"/>
      <color rgb="FF1F497C"/>
      <name val="Arial"/>
      <charset val="134"/>
    </font>
    <font>
      <b/>
      <sz val="14"/>
      <color rgb="FFFFFFFF"/>
      <name val="Arial"/>
      <charset val="134"/>
    </font>
    <font>
      <b/>
      <sz val="18"/>
      <color rgb="FF1F497C"/>
      <name val="Arial"/>
      <charset val="134"/>
    </font>
    <font>
      <b/>
      <sz val="31"/>
      <color rgb="FF1F497C"/>
      <name val="Arial"/>
      <charset val="134"/>
    </font>
    <font>
      <b/>
      <sz val="23"/>
      <color rgb="FF1F497C"/>
      <name val="Arial"/>
      <charset val="134"/>
    </font>
    <font>
      <b/>
      <sz val="7"/>
      <color rgb="FFFFFFFF"/>
      <name val="Arial"/>
      <charset val="134"/>
    </font>
    <font>
      <b/>
      <sz val="26.5"/>
      <color rgb="FF1F497C"/>
      <name val="Arial"/>
      <charset val="134"/>
    </font>
    <font>
      <b/>
      <sz val="6.5"/>
      <color rgb="FFFFFFFF"/>
      <name val="Arial"/>
      <charset val="134"/>
    </font>
    <font>
      <b/>
      <sz val="24"/>
      <color rgb="FF1F497C"/>
      <name val="Arial"/>
      <charset val="134"/>
    </font>
    <font>
      <b/>
      <sz val="20.5"/>
      <color rgb="FF1F497C"/>
      <name val="Arial"/>
      <charset val="134"/>
    </font>
    <font>
      <b/>
      <sz val="27"/>
      <color rgb="FF1F497C"/>
      <name val="Arial"/>
      <charset val="134"/>
    </font>
    <font>
      <b/>
      <sz val="8"/>
      <name val="Arial MT"/>
      <charset val="134"/>
    </font>
  </fonts>
  <fills count="5">
    <fill>
      <patternFill patternType="none"/>
    </fill>
    <fill>
      <patternFill patternType="gray125"/>
    </fill>
    <fill>
      <patternFill patternType="solid">
        <fgColor rgb="FF366091"/>
        <bgColor indexed="64"/>
      </patternFill>
    </fill>
    <fill>
      <patternFill patternType="solid">
        <fgColor rgb="FFDBE6F0"/>
        <bgColor indexed="64"/>
      </patternFill>
    </fill>
    <fill>
      <patternFill patternType="solid">
        <fgColor rgb="FF1F497C"/>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auto="1"/>
      </bottom>
      <diagonal/>
    </border>
    <border>
      <left style="thin">
        <color rgb="FF000000"/>
      </left>
      <right/>
      <top/>
      <bottom style="thin">
        <color rgb="FF000000"/>
      </bottom>
      <diagonal/>
    </border>
    <border>
      <left/>
      <right style="thin">
        <color rgb="FF000000"/>
      </right>
      <top/>
      <bottom style="thin">
        <color rgb="FF000000"/>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s>
  <cellStyleXfs count="2">
    <xf numFmtId="0" fontId="0" fillId="0" borderId="0"/>
    <xf numFmtId="164" fontId="69" fillId="0" borderId="0" applyFont="0" applyFill="0" applyBorder="0" applyAlignment="0" applyProtection="0">
      <alignment vertical="center"/>
    </xf>
  </cellStyleXfs>
  <cellXfs count="453">
    <xf numFmtId="0" fontId="0" fillId="0" borderId="0" xfId="0" applyFill="1" applyBorder="1" applyAlignment="1">
      <alignment horizontal="left" vertical="top"/>
    </xf>
    <xf numFmtId="0" fontId="2" fillId="2"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4" fillId="3" borderId="2" xfId="0" applyFont="1" applyFill="1" applyBorder="1" applyAlignment="1">
      <alignment horizontal="center" vertical="top" wrapText="1"/>
    </xf>
    <xf numFmtId="167" fontId="5" fillId="3" borderId="2" xfId="0" applyNumberFormat="1" applyFont="1" applyFill="1" applyBorder="1" applyAlignment="1">
      <alignment horizontal="center" vertical="top" shrinkToFit="1"/>
    </xf>
    <xf numFmtId="0" fontId="4" fillId="3" borderId="2" xfId="0" applyFont="1" applyFill="1" applyBorder="1" applyAlignment="1">
      <alignment horizontal="left" vertical="top" wrapText="1" indent="2"/>
    </xf>
    <xf numFmtId="0" fontId="3" fillId="0" borderId="3" xfId="0" applyFont="1" applyFill="1" applyBorder="1" applyAlignment="1">
      <alignment horizontal="center" vertical="center" wrapText="1"/>
    </xf>
    <xf numFmtId="0" fontId="4" fillId="0" borderId="3" xfId="0" applyFont="1" applyFill="1" applyBorder="1" applyAlignment="1">
      <alignment horizontal="center" vertical="top" wrapText="1"/>
    </xf>
    <xf numFmtId="167" fontId="5" fillId="0" borderId="3" xfId="0" applyNumberFormat="1" applyFont="1" applyFill="1" applyBorder="1" applyAlignment="1">
      <alignment horizontal="center" vertical="top" shrinkToFit="1"/>
    </xf>
    <xf numFmtId="0" fontId="4" fillId="0" borderId="3" xfId="0" applyFont="1" applyFill="1" applyBorder="1" applyAlignment="1">
      <alignment horizontal="left" vertical="top" wrapText="1" indent="2"/>
    </xf>
    <xf numFmtId="0" fontId="3" fillId="3" borderId="3" xfId="0" applyFont="1" applyFill="1" applyBorder="1" applyAlignment="1">
      <alignment horizontal="center" vertical="center" wrapText="1"/>
    </xf>
    <xf numFmtId="0" fontId="4" fillId="3" borderId="3" xfId="0" applyFont="1" applyFill="1" applyBorder="1" applyAlignment="1">
      <alignment horizontal="center" vertical="top" wrapText="1"/>
    </xf>
    <xf numFmtId="167" fontId="5" fillId="3" borderId="3" xfId="0" applyNumberFormat="1" applyFont="1" applyFill="1" applyBorder="1" applyAlignment="1">
      <alignment horizontal="center" vertical="top" shrinkToFit="1"/>
    </xf>
    <xf numFmtId="0" fontId="4" fillId="3" borderId="3" xfId="0" applyFont="1" applyFill="1" applyBorder="1" applyAlignment="1">
      <alignment horizontal="left" vertical="top" wrapText="1" indent="2"/>
    </xf>
    <xf numFmtId="0" fontId="3" fillId="0" borderId="3" xfId="0" applyFont="1" applyFill="1" applyBorder="1" applyAlignment="1">
      <alignment horizontal="right" vertical="center" wrapText="1" indent="6"/>
    </xf>
    <xf numFmtId="0" fontId="0" fillId="3" borderId="3" xfId="0" applyFill="1" applyBorder="1" applyAlignment="1">
      <alignment horizontal="center" vertical="top" wrapText="1"/>
    </xf>
    <xf numFmtId="0" fontId="7" fillId="2" borderId="1" xfId="0" applyFont="1" applyFill="1" applyBorder="1" applyAlignment="1">
      <alignment horizontal="center" vertical="center" wrapText="1"/>
    </xf>
    <xf numFmtId="0" fontId="7" fillId="2" borderId="1" xfId="0" applyFont="1" applyFill="1" applyBorder="1" applyAlignment="1">
      <alignment horizontal="left" vertical="center" wrapText="1" indent="13"/>
    </xf>
    <xf numFmtId="0" fontId="8" fillId="3" borderId="2" xfId="0" applyFont="1" applyFill="1" applyBorder="1" applyAlignment="1">
      <alignment horizontal="left" vertical="center" wrapText="1"/>
    </xf>
    <xf numFmtId="167" fontId="9" fillId="3" borderId="2" xfId="0" applyNumberFormat="1" applyFont="1" applyFill="1" applyBorder="1" applyAlignment="1">
      <alignment horizontal="center" vertical="top" shrinkToFit="1"/>
    </xf>
    <xf numFmtId="0" fontId="10" fillId="3" borderId="2" xfId="0" applyFont="1" applyFill="1" applyBorder="1" applyAlignment="1">
      <alignment horizontal="left" vertical="top" wrapText="1"/>
    </xf>
    <xf numFmtId="0" fontId="8" fillId="0" borderId="3" xfId="0" applyFont="1" applyFill="1" applyBorder="1" applyAlignment="1">
      <alignment horizontal="left" vertical="center" wrapText="1"/>
    </xf>
    <xf numFmtId="167" fontId="9" fillId="0" borderId="3" xfId="0" applyNumberFormat="1" applyFont="1" applyFill="1" applyBorder="1" applyAlignment="1">
      <alignment horizontal="center" vertical="top" shrinkToFit="1"/>
    </xf>
    <xf numFmtId="0" fontId="10" fillId="0" borderId="3" xfId="0" applyFont="1" applyFill="1" applyBorder="1" applyAlignment="1">
      <alignment horizontal="left" vertical="top" wrapText="1"/>
    </xf>
    <xf numFmtId="0" fontId="8" fillId="3" borderId="3" xfId="0" applyFont="1" applyFill="1" applyBorder="1" applyAlignment="1">
      <alignment horizontal="left" vertical="center" wrapText="1" indent="1"/>
    </xf>
    <xf numFmtId="167" fontId="9" fillId="3" borderId="3" xfId="0" applyNumberFormat="1" applyFont="1" applyFill="1" applyBorder="1" applyAlignment="1">
      <alignment horizontal="center" vertical="top" shrinkToFit="1"/>
    </xf>
    <xf numFmtId="0" fontId="10" fillId="3" borderId="3" xfId="0" applyFont="1" applyFill="1" applyBorder="1" applyAlignment="1">
      <alignment horizontal="left" vertical="top" wrapText="1"/>
    </xf>
    <xf numFmtId="0" fontId="8" fillId="0" borderId="3" xfId="0" applyFont="1" applyFill="1" applyBorder="1" applyAlignment="1">
      <alignment horizontal="center" vertical="center" wrapText="1"/>
    </xf>
    <xf numFmtId="0" fontId="7" fillId="2" borderId="4" xfId="0" applyFont="1" applyFill="1" applyBorder="1" applyAlignment="1">
      <alignment horizontal="center" vertical="top" wrapText="1"/>
    </xf>
    <xf numFmtId="0" fontId="7" fillId="2" borderId="5" xfId="0" applyFont="1" applyFill="1" applyBorder="1" applyAlignment="1">
      <alignment horizontal="center" vertical="top" wrapText="1"/>
    </xf>
    <xf numFmtId="0" fontId="7" fillId="2" borderId="6" xfId="0" applyFont="1" applyFill="1" applyBorder="1" applyAlignment="1">
      <alignment horizontal="left" vertical="top" wrapText="1" indent="13"/>
    </xf>
    <xf numFmtId="167" fontId="9" fillId="0" borderId="3" xfId="0" applyNumberFormat="1" applyFont="1" applyFill="1" applyBorder="1" applyAlignment="1">
      <alignment horizontal="center" vertical="center" shrinkToFit="1"/>
    </xf>
    <xf numFmtId="0" fontId="8" fillId="3" borderId="3" xfId="0" applyFont="1" applyFill="1" applyBorder="1" applyAlignment="1">
      <alignment horizontal="center" vertical="center" wrapText="1"/>
    </xf>
    <xf numFmtId="167" fontId="9" fillId="3" borderId="3" xfId="0" applyNumberFormat="1" applyFont="1" applyFill="1" applyBorder="1" applyAlignment="1">
      <alignment horizontal="center" vertical="center" shrinkToFit="1"/>
    </xf>
    <xf numFmtId="0" fontId="0" fillId="3" borderId="3" xfId="0" applyFill="1" applyBorder="1" applyAlignment="1">
      <alignment horizontal="left" vertical="center" wrapText="1"/>
    </xf>
    <xf numFmtId="0" fontId="2" fillId="2" borderId="1" xfId="0" applyFont="1" applyFill="1" applyBorder="1" applyAlignment="1">
      <alignment horizontal="center" vertical="top" wrapText="1"/>
    </xf>
    <xf numFmtId="0" fontId="13" fillId="3" borderId="2" xfId="0" applyFont="1" applyFill="1" applyBorder="1" applyAlignment="1">
      <alignment horizontal="left" vertical="top" wrapText="1"/>
    </xf>
    <xf numFmtId="167" fontId="14" fillId="3" borderId="2" xfId="0" applyNumberFormat="1" applyFont="1" applyFill="1" applyBorder="1" applyAlignment="1">
      <alignment horizontal="center" vertical="center" shrinkToFit="1"/>
    </xf>
    <xf numFmtId="0" fontId="0" fillId="0" borderId="3" xfId="0" applyFill="1" applyBorder="1" applyAlignment="1">
      <alignment horizontal="center" vertical="top" wrapText="1"/>
    </xf>
    <xf numFmtId="0" fontId="13" fillId="0" borderId="3" xfId="0" applyFont="1" applyFill="1" applyBorder="1" applyAlignment="1">
      <alignment horizontal="left" vertical="top" wrapText="1"/>
    </xf>
    <xf numFmtId="167" fontId="14" fillId="0" borderId="3" xfId="0" applyNumberFormat="1" applyFont="1" applyFill="1" applyBorder="1" applyAlignment="1">
      <alignment horizontal="center" vertical="top" shrinkToFit="1"/>
    </xf>
    <xf numFmtId="0" fontId="3" fillId="0" borderId="2" xfId="0" applyFont="1" applyFill="1" applyBorder="1" applyAlignment="1">
      <alignment horizontal="center" vertical="top" wrapText="1"/>
    </xf>
    <xf numFmtId="0" fontId="13" fillId="0" borderId="2" xfId="0" applyFont="1" applyFill="1" applyBorder="1" applyAlignment="1">
      <alignment horizontal="left" vertical="top" wrapText="1"/>
    </xf>
    <xf numFmtId="167" fontId="14" fillId="0" borderId="2" xfId="0" applyNumberFormat="1" applyFont="1" applyFill="1" applyBorder="1" applyAlignment="1">
      <alignment horizontal="center" vertical="center" shrinkToFit="1"/>
    </xf>
    <xf numFmtId="0" fontId="3" fillId="3" borderId="3" xfId="0" applyFont="1" applyFill="1" applyBorder="1" applyAlignment="1">
      <alignment horizontal="center" vertical="top" wrapText="1"/>
    </xf>
    <xf numFmtId="0" fontId="13" fillId="3" borderId="3" xfId="0" applyFont="1" applyFill="1" applyBorder="1" applyAlignment="1">
      <alignment horizontal="left" vertical="center" wrapText="1"/>
    </xf>
    <xf numFmtId="167" fontId="14" fillId="3" borderId="3" xfId="0" applyNumberFormat="1" applyFont="1" applyFill="1" applyBorder="1" applyAlignment="1">
      <alignment horizontal="center" vertical="top" shrinkToFit="1"/>
    </xf>
    <xf numFmtId="0" fontId="2" fillId="2" borderId="1" xfId="0" applyFont="1" applyFill="1" applyBorder="1" applyAlignment="1">
      <alignment horizontal="left" vertical="top" wrapText="1" indent="7"/>
    </xf>
    <xf numFmtId="1" fontId="15" fillId="0" borderId="2" xfId="0" applyNumberFormat="1" applyFont="1" applyFill="1" applyBorder="1" applyAlignment="1">
      <alignment horizontal="center" vertical="top" shrinkToFit="1"/>
    </xf>
    <xf numFmtId="0" fontId="16" fillId="0" borderId="2" xfId="0" applyFont="1" applyFill="1" applyBorder="1" applyAlignment="1">
      <alignment horizontal="left" vertical="center" wrapText="1"/>
    </xf>
    <xf numFmtId="167" fontId="14" fillId="0" borderId="2" xfId="0" applyNumberFormat="1" applyFont="1" applyFill="1" applyBorder="1" applyAlignment="1">
      <alignment horizontal="center" vertical="top" shrinkToFit="1"/>
    </xf>
    <xf numFmtId="1" fontId="15" fillId="3" borderId="3" xfId="0" applyNumberFormat="1" applyFont="1" applyFill="1" applyBorder="1" applyAlignment="1">
      <alignment horizontal="center" vertical="top" shrinkToFit="1"/>
    </xf>
    <xf numFmtId="0" fontId="16" fillId="3" borderId="3" xfId="0" applyFont="1" applyFill="1" applyBorder="1" applyAlignment="1">
      <alignment horizontal="left" vertical="center" wrapText="1"/>
    </xf>
    <xf numFmtId="1" fontId="15" fillId="0" borderId="3" xfId="0" applyNumberFormat="1" applyFont="1" applyFill="1" applyBorder="1" applyAlignment="1">
      <alignment horizontal="left" vertical="top" indent="8" shrinkToFit="1"/>
    </xf>
    <xf numFmtId="0" fontId="16" fillId="0" borderId="3" xfId="0" applyFont="1" applyFill="1" applyBorder="1" applyAlignment="1">
      <alignment horizontal="left" vertical="center" wrapText="1"/>
    </xf>
    <xf numFmtId="1" fontId="15" fillId="0" borderId="3" xfId="0" applyNumberFormat="1" applyFont="1" applyFill="1" applyBorder="1" applyAlignment="1">
      <alignment horizontal="center" vertical="top" shrinkToFit="1"/>
    </xf>
    <xf numFmtId="0" fontId="17" fillId="0" borderId="0" xfId="0" applyFont="1" applyFill="1" applyBorder="1" applyAlignment="1">
      <alignment vertical="top" wrapText="1"/>
    </xf>
    <xf numFmtId="0" fontId="3" fillId="0" borderId="2" xfId="0" applyFont="1" applyFill="1" applyBorder="1" applyAlignment="1">
      <alignment horizontal="center" vertical="center" wrapText="1"/>
    </xf>
    <xf numFmtId="0" fontId="16" fillId="0" borderId="2" xfId="0" applyFont="1" applyFill="1" applyBorder="1" applyAlignment="1">
      <alignment horizontal="left" vertical="top" wrapText="1"/>
    </xf>
    <xf numFmtId="0" fontId="16" fillId="3" borderId="3" xfId="0" applyFont="1" applyFill="1" applyBorder="1" applyAlignment="1">
      <alignment horizontal="left" vertical="top" wrapText="1"/>
    </xf>
    <xf numFmtId="0" fontId="16" fillId="0" borderId="3" xfId="0" applyFont="1" applyFill="1" applyBorder="1" applyAlignment="1">
      <alignment horizontal="left" vertical="top" wrapText="1"/>
    </xf>
    <xf numFmtId="0" fontId="0" fillId="3" borderId="3" xfId="0" applyFill="1" applyBorder="1" applyAlignment="1">
      <alignment horizontal="left" vertical="top" wrapText="1"/>
    </xf>
    <xf numFmtId="167" fontId="14" fillId="3" borderId="3" xfId="0" applyNumberFormat="1" applyFont="1" applyFill="1" applyBorder="1" applyAlignment="1">
      <alignment horizontal="center" vertical="center" shrinkToFit="1"/>
    </xf>
    <xf numFmtId="0" fontId="0" fillId="0" borderId="3" xfId="0" applyFill="1" applyBorder="1" applyAlignment="1">
      <alignment horizontal="left" vertical="top" wrapText="1"/>
    </xf>
    <xf numFmtId="167" fontId="14" fillId="0" borderId="3" xfId="0" applyNumberFormat="1" applyFont="1" applyFill="1" applyBorder="1" applyAlignment="1">
      <alignment horizontal="center" vertical="center" shrinkToFit="1"/>
    </xf>
    <xf numFmtId="0" fontId="3" fillId="0" borderId="3" xfId="0" applyFont="1" applyFill="1" applyBorder="1" applyAlignment="1">
      <alignment horizontal="center" vertical="top"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13" fillId="3" borderId="3" xfId="0" applyFont="1" applyFill="1" applyBorder="1" applyAlignment="1">
      <alignment horizontal="left" vertical="top" wrapText="1"/>
    </xf>
    <xf numFmtId="0" fontId="0" fillId="0" borderId="2" xfId="0" applyFill="1" applyBorder="1" applyAlignment="1">
      <alignment horizontal="left" vertical="center" wrapText="1"/>
    </xf>
    <xf numFmtId="0" fontId="19" fillId="0" borderId="2" xfId="0" applyFont="1" applyFill="1" applyBorder="1" applyAlignment="1">
      <alignment horizontal="center" vertical="top" wrapText="1"/>
    </xf>
    <xf numFmtId="0" fontId="19" fillId="3" borderId="3" xfId="0" applyFont="1" applyFill="1" applyBorder="1" applyAlignment="1">
      <alignment horizontal="center" vertical="top" wrapText="1"/>
    </xf>
    <xf numFmtId="0" fontId="0" fillId="0" borderId="3" xfId="0" applyFill="1" applyBorder="1" applyAlignment="1">
      <alignment horizontal="left" wrapText="1"/>
    </xf>
    <xf numFmtId="1" fontId="15" fillId="0" borderId="3" xfId="0" applyNumberFormat="1" applyFont="1" applyFill="1" applyBorder="1" applyAlignment="1">
      <alignment horizontal="left" vertical="top" indent="7" shrinkToFit="1"/>
    </xf>
    <xf numFmtId="1" fontId="15" fillId="3" borderId="3" xfId="0" applyNumberFormat="1" applyFont="1" applyFill="1" applyBorder="1" applyAlignment="1">
      <alignment horizontal="left" vertical="top" indent="7" shrinkToFit="1"/>
    </xf>
    <xf numFmtId="0" fontId="19" fillId="0" borderId="3" xfId="0" applyFont="1" applyFill="1" applyBorder="1" applyAlignment="1">
      <alignment horizontal="center" vertical="top" wrapText="1"/>
    </xf>
    <xf numFmtId="0" fontId="0" fillId="0" borderId="3" xfId="0" applyFill="1" applyBorder="1" applyAlignment="1">
      <alignment horizontal="left" vertical="center" wrapText="1"/>
    </xf>
    <xf numFmtId="0" fontId="2" fillId="2" borderId="1" xfId="0" applyFont="1" applyFill="1" applyBorder="1" applyAlignment="1">
      <alignment horizontal="left" vertical="center" wrapText="1" indent="5"/>
    </xf>
    <xf numFmtId="0" fontId="3" fillId="0" borderId="2" xfId="0" applyFont="1" applyFill="1" applyBorder="1" applyAlignment="1">
      <alignment horizontal="right" vertical="top" wrapText="1" indent="3"/>
    </xf>
    <xf numFmtId="0" fontId="3" fillId="3" borderId="3" xfId="0" applyFont="1" applyFill="1" applyBorder="1" applyAlignment="1">
      <alignment horizontal="right" vertical="top" wrapText="1" indent="3"/>
    </xf>
    <xf numFmtId="0" fontId="3" fillId="0" borderId="3" xfId="0" applyFont="1" applyFill="1" applyBorder="1" applyAlignment="1">
      <alignment horizontal="right" vertical="top" wrapText="1" indent="3"/>
    </xf>
    <xf numFmtId="0" fontId="2" fillId="2" borderId="1" xfId="0" applyFont="1" applyFill="1" applyBorder="1" applyAlignment="1">
      <alignment horizontal="left" vertical="top" wrapText="1" indent="5"/>
    </xf>
    <xf numFmtId="0" fontId="3" fillId="0" borderId="2" xfId="0" applyFont="1" applyFill="1" applyBorder="1" applyAlignment="1">
      <alignment horizontal="left" vertical="top" wrapText="1" indent="5"/>
    </xf>
    <xf numFmtId="0" fontId="0" fillId="0" borderId="0" xfId="0" applyFill="1" applyBorder="1" applyAlignment="1">
      <alignment vertical="top" wrapText="1"/>
    </xf>
    <xf numFmtId="0" fontId="2" fillId="2" borderId="1" xfId="0" applyFont="1" applyFill="1" applyBorder="1" applyAlignment="1">
      <alignment horizontal="left" vertical="top" wrapText="1" indent="2"/>
    </xf>
    <xf numFmtId="0" fontId="0" fillId="2" borderId="1" xfId="0" applyFill="1" applyBorder="1" applyAlignment="1">
      <alignment horizontal="left" vertical="center" wrapText="1"/>
    </xf>
    <xf numFmtId="0" fontId="3" fillId="0" borderId="2" xfId="0" applyFont="1" applyFill="1" applyBorder="1" applyAlignment="1">
      <alignment horizontal="left" vertical="center" wrapText="1" indent="2"/>
    </xf>
    <xf numFmtId="0" fontId="16" fillId="0" borderId="8" xfId="0" applyFont="1" applyFill="1" applyBorder="1" applyAlignment="1">
      <alignment horizontal="left" vertical="center" wrapText="1"/>
    </xf>
    <xf numFmtId="0" fontId="16" fillId="0" borderId="9" xfId="0" applyFont="1" applyFill="1" applyBorder="1" applyAlignment="1">
      <alignment horizontal="left" vertical="center" wrapText="1"/>
    </xf>
    <xf numFmtId="0" fontId="3" fillId="3" borderId="3" xfId="0" applyFont="1" applyFill="1" applyBorder="1" applyAlignment="1">
      <alignment horizontal="right" vertical="center" wrapText="1" indent="1"/>
    </xf>
    <xf numFmtId="0" fontId="3" fillId="0" borderId="3" xfId="0" applyFont="1" applyFill="1" applyBorder="1" applyAlignment="1">
      <alignment horizontal="right" vertical="center" wrapText="1"/>
    </xf>
    <xf numFmtId="0" fontId="16" fillId="0" borderId="4" xfId="0" applyFont="1" applyFill="1" applyBorder="1" applyAlignment="1">
      <alignment horizontal="left" vertical="center" wrapText="1"/>
    </xf>
    <xf numFmtId="0" fontId="16" fillId="0" borderId="6" xfId="0" applyFont="1" applyFill="1" applyBorder="1" applyAlignment="1">
      <alignment horizontal="left" vertical="center" wrapText="1"/>
    </xf>
    <xf numFmtId="0" fontId="3" fillId="3" borderId="3" xfId="0" applyFont="1" applyFill="1" applyBorder="1" applyAlignment="1">
      <alignment horizontal="left" vertical="center" wrapText="1" indent="2"/>
    </xf>
    <xf numFmtId="0" fontId="3" fillId="0" borderId="3" xfId="0" applyFont="1" applyFill="1" applyBorder="1" applyAlignment="1">
      <alignment horizontal="left" vertical="center" wrapText="1" indent="3"/>
    </xf>
    <xf numFmtId="0" fontId="3" fillId="3" borderId="3" xfId="0" applyFont="1" applyFill="1" applyBorder="1" applyAlignment="1">
      <alignment horizontal="left" vertical="center" wrapText="1" indent="1"/>
    </xf>
    <xf numFmtId="0" fontId="3" fillId="0" borderId="3" xfId="0" applyFont="1" applyFill="1" applyBorder="1" applyAlignment="1">
      <alignment horizontal="right" vertical="center" wrapText="1" indent="1"/>
    </xf>
    <xf numFmtId="0" fontId="12" fillId="0" borderId="0" xfId="0" applyFont="1" applyFill="1" applyBorder="1" applyAlignment="1">
      <alignment vertical="top" wrapText="1"/>
    </xf>
    <xf numFmtId="0" fontId="19" fillId="3" borderId="3" xfId="0" applyFont="1" applyFill="1" applyBorder="1" applyAlignment="1">
      <alignment horizontal="center" vertical="center" wrapText="1"/>
    </xf>
    <xf numFmtId="0" fontId="22" fillId="2" borderId="1" xfId="0" applyFont="1" applyFill="1" applyBorder="1" applyAlignment="1">
      <alignment vertical="center" wrapText="1"/>
    </xf>
    <xf numFmtId="0" fontId="22" fillId="2" borderId="1" xfId="0" applyFont="1" applyFill="1" applyBorder="1" applyAlignment="1">
      <alignment horizontal="center" vertical="center" wrapText="1"/>
    </xf>
    <xf numFmtId="0" fontId="4" fillId="0" borderId="3" xfId="0" applyFont="1" applyFill="1" applyBorder="1" applyAlignment="1">
      <alignment horizontal="center" vertical="center" wrapText="1"/>
    </xf>
    <xf numFmtId="167" fontId="23" fillId="0" borderId="3" xfId="0" applyNumberFormat="1" applyFont="1" applyFill="1" applyBorder="1" applyAlignment="1">
      <alignment horizontal="right" vertical="center" shrinkToFit="1"/>
    </xf>
    <xf numFmtId="0" fontId="4" fillId="3" borderId="3" xfId="0" applyFont="1" applyFill="1" applyBorder="1" applyAlignment="1">
      <alignment horizontal="center" vertical="center" wrapText="1"/>
    </xf>
    <xf numFmtId="167" fontId="23" fillId="3" borderId="3" xfId="0" applyNumberFormat="1" applyFont="1" applyFill="1" applyBorder="1" applyAlignment="1">
      <alignment horizontal="right" vertical="center" shrinkToFit="1"/>
    </xf>
    <xf numFmtId="0" fontId="24" fillId="4" borderId="4" xfId="0" applyFont="1" applyFill="1" applyBorder="1" applyAlignment="1">
      <alignment horizontal="right" vertical="center" wrapText="1" indent="2"/>
    </xf>
    <xf numFmtId="0" fontId="24" fillId="4" borderId="6" xfId="0" applyFont="1" applyFill="1" applyBorder="1" applyAlignment="1">
      <alignment horizontal="left" vertical="center" wrapText="1" indent="3"/>
    </xf>
    <xf numFmtId="1" fontId="25" fillId="0" borderId="3" xfId="0" applyNumberFormat="1" applyFont="1" applyFill="1" applyBorder="1" applyAlignment="1">
      <alignment horizontal="right" vertical="top" indent="2" shrinkToFit="1"/>
    </xf>
    <xf numFmtId="167" fontId="26" fillId="0" borderId="3" xfId="0" applyNumberFormat="1" applyFont="1" applyFill="1" applyBorder="1" applyAlignment="1">
      <alignment horizontal="right" vertical="top" shrinkToFit="1"/>
    </xf>
    <xf numFmtId="1" fontId="25" fillId="3" borderId="3" xfId="0" applyNumberFormat="1" applyFont="1" applyFill="1" applyBorder="1" applyAlignment="1">
      <alignment horizontal="right" vertical="top" indent="2" shrinkToFit="1"/>
    </xf>
    <xf numFmtId="167" fontId="26" fillId="3" borderId="3" xfId="0" applyNumberFormat="1" applyFont="1" applyFill="1" applyBorder="1" applyAlignment="1">
      <alignment horizontal="right" vertical="top" shrinkToFit="1"/>
    </xf>
    <xf numFmtId="0" fontId="16" fillId="0" borderId="3" xfId="0" applyFont="1" applyFill="1" applyBorder="1" applyAlignment="1">
      <alignment horizontal="center" vertical="center" wrapText="1"/>
    </xf>
    <xf numFmtId="0" fontId="16" fillId="3" borderId="3" xfId="0" applyFont="1" applyFill="1" applyBorder="1" applyAlignment="1">
      <alignment horizontal="center" vertical="center" wrapText="1"/>
    </xf>
    <xf numFmtId="0" fontId="4" fillId="3" borderId="3" xfId="0" applyFont="1" applyFill="1" applyBorder="1" applyAlignment="1">
      <alignment horizontal="left" vertical="top" wrapText="1" indent="1"/>
    </xf>
    <xf numFmtId="0" fontId="27" fillId="2" borderId="4" xfId="0" applyFont="1" applyFill="1" applyBorder="1" applyAlignment="1">
      <alignment horizontal="left" vertical="top" wrapText="1" indent="1"/>
    </xf>
    <xf numFmtId="0" fontId="27" fillId="2" borderId="5" xfId="0" applyFont="1" applyFill="1" applyBorder="1" applyAlignment="1">
      <alignment horizontal="center" vertical="top" wrapText="1"/>
    </xf>
    <xf numFmtId="0" fontId="19" fillId="2" borderId="6" xfId="0" applyFont="1" applyFill="1" applyBorder="1" applyAlignment="1">
      <alignment horizontal="left" vertical="top" wrapText="1" indent="3"/>
    </xf>
    <xf numFmtId="167" fontId="23" fillId="0" borderId="3" xfId="0" applyNumberFormat="1" applyFont="1" applyFill="1" applyBorder="1" applyAlignment="1">
      <alignment horizontal="left" vertical="center" indent="4" shrinkToFit="1"/>
    </xf>
    <xf numFmtId="0" fontId="24" fillId="4" borderId="4" xfId="0" applyFont="1" applyFill="1" applyBorder="1" applyAlignment="1">
      <alignment horizontal="center" vertical="center" wrapText="1"/>
    </xf>
    <xf numFmtId="1" fontId="25" fillId="0" borderId="3" xfId="0" applyNumberFormat="1" applyFont="1" applyFill="1" applyBorder="1" applyAlignment="1">
      <alignment horizontal="center" vertical="top" shrinkToFit="1"/>
    </xf>
    <xf numFmtId="1" fontId="25" fillId="3" borderId="3" xfId="0" applyNumberFormat="1" applyFont="1" applyFill="1" applyBorder="1" applyAlignment="1">
      <alignment horizontal="center" vertical="top" shrinkToFit="1"/>
    </xf>
    <xf numFmtId="0" fontId="29" fillId="0" borderId="0" xfId="0" applyFont="1" applyFill="1" applyBorder="1" applyAlignment="1">
      <alignment vertical="top" wrapText="1"/>
    </xf>
    <xf numFmtId="0" fontId="16" fillId="0" borderId="2" xfId="0" applyFont="1" applyFill="1" applyBorder="1" applyAlignment="1">
      <alignment horizontal="right" vertical="center" wrapText="1"/>
    </xf>
    <xf numFmtId="0" fontId="0" fillId="0" borderId="2" xfId="0" applyFill="1" applyBorder="1" applyAlignment="1">
      <alignment horizontal="center" vertical="center" wrapText="1"/>
    </xf>
    <xf numFmtId="167" fontId="23" fillId="0" borderId="2" xfId="0" applyNumberFormat="1" applyFont="1" applyFill="1" applyBorder="1" applyAlignment="1">
      <alignment horizontal="right" vertical="center" shrinkToFit="1"/>
    </xf>
    <xf numFmtId="0" fontId="16" fillId="3" borderId="3" xfId="0" applyFont="1" applyFill="1" applyBorder="1" applyAlignment="1">
      <alignment horizontal="right" vertical="center" wrapText="1"/>
    </xf>
    <xf numFmtId="0" fontId="0" fillId="3" borderId="3" xfId="0" applyFill="1" applyBorder="1" applyAlignment="1">
      <alignment horizontal="center" vertical="center" wrapText="1"/>
    </xf>
    <xf numFmtId="167" fontId="23" fillId="3" borderId="3" xfId="0" applyNumberFormat="1" applyFont="1" applyFill="1" applyBorder="1" applyAlignment="1">
      <alignment horizontal="right" vertical="top" shrinkToFit="1"/>
    </xf>
    <xf numFmtId="0" fontId="16" fillId="0" borderId="3" xfId="0" applyFont="1" applyFill="1" applyBorder="1" applyAlignment="1">
      <alignment horizontal="left" vertical="top" wrapText="1" indent="1"/>
    </xf>
    <xf numFmtId="0" fontId="0" fillId="0" borderId="3" xfId="0" applyFill="1" applyBorder="1" applyAlignment="1">
      <alignment horizontal="center" vertical="center" wrapText="1"/>
    </xf>
    <xf numFmtId="0" fontId="16" fillId="3" borderId="3" xfId="0" applyFont="1" applyFill="1" applyBorder="1" applyAlignment="1">
      <alignment horizontal="left" vertical="top" wrapText="1" indent="1"/>
    </xf>
    <xf numFmtId="0" fontId="16" fillId="0" borderId="3" xfId="0" applyFont="1" applyFill="1" applyBorder="1" applyAlignment="1">
      <alignment horizontal="left" vertical="center" wrapText="1" indent="1"/>
    </xf>
    <xf numFmtId="0" fontId="7" fillId="2" borderId="1" xfId="0" applyFont="1" applyFill="1" applyBorder="1" applyAlignment="1">
      <alignment horizontal="center" vertical="top" wrapText="1"/>
    </xf>
    <xf numFmtId="1" fontId="31" fillId="3" borderId="2" xfId="0" applyNumberFormat="1" applyFont="1" applyFill="1" applyBorder="1" applyAlignment="1">
      <alignment horizontal="center" vertical="top" shrinkToFit="1"/>
    </xf>
    <xf numFmtId="0" fontId="32" fillId="3" borderId="2" xfId="0" applyFont="1" applyFill="1" applyBorder="1" applyAlignment="1">
      <alignment horizontal="left" vertical="top" wrapText="1"/>
    </xf>
    <xf numFmtId="167" fontId="23" fillId="3" borderId="2" xfId="0" applyNumberFormat="1" applyFont="1" applyFill="1" applyBorder="1" applyAlignment="1">
      <alignment horizontal="center" vertical="top" shrinkToFit="1"/>
    </xf>
    <xf numFmtId="1" fontId="31" fillId="0" borderId="3" xfId="0" applyNumberFormat="1" applyFont="1" applyFill="1" applyBorder="1" applyAlignment="1">
      <alignment horizontal="center" vertical="top" shrinkToFit="1"/>
    </xf>
    <xf numFmtId="0" fontId="32" fillId="0" borderId="3" xfId="0" applyFont="1" applyFill="1" applyBorder="1" applyAlignment="1">
      <alignment horizontal="left" vertical="top" wrapText="1"/>
    </xf>
    <xf numFmtId="167" fontId="23" fillId="0" borderId="3" xfId="0" applyNumberFormat="1" applyFont="1" applyFill="1" applyBorder="1" applyAlignment="1">
      <alignment horizontal="center" vertical="top" shrinkToFit="1"/>
    </xf>
    <xf numFmtId="1" fontId="31" fillId="3" borderId="3" xfId="0" applyNumberFormat="1" applyFont="1" applyFill="1" applyBorder="1" applyAlignment="1">
      <alignment horizontal="center" vertical="top" shrinkToFit="1"/>
    </xf>
    <xf numFmtId="0" fontId="32" fillId="3" borderId="3" xfId="0" applyFont="1" applyFill="1" applyBorder="1" applyAlignment="1">
      <alignment horizontal="left" vertical="top" wrapText="1"/>
    </xf>
    <xf numFmtId="167" fontId="23" fillId="3" borderId="3" xfId="0" applyNumberFormat="1" applyFont="1" applyFill="1" applyBorder="1" applyAlignment="1">
      <alignment horizontal="center" vertical="top" shrinkToFit="1"/>
    </xf>
    <xf numFmtId="0" fontId="33" fillId="2" borderId="1" xfId="0" applyFont="1" applyFill="1" applyBorder="1" applyAlignment="1">
      <alignment horizontal="left" vertical="top" wrapText="1" indent="2"/>
    </xf>
    <xf numFmtId="0" fontId="7" fillId="2" borderId="1" xfId="0" applyFont="1" applyFill="1" applyBorder="1" applyAlignment="1">
      <alignment horizontal="left" vertical="center" wrapText="1" indent="5"/>
    </xf>
    <xf numFmtId="0" fontId="7" fillId="2" borderId="1" xfId="0" applyFont="1" applyFill="1" applyBorder="1" applyAlignment="1">
      <alignment horizontal="left" vertical="center" wrapText="1" indent="3"/>
    </xf>
    <xf numFmtId="0" fontId="8" fillId="0" borderId="2" xfId="0" applyFont="1" applyFill="1" applyBorder="1" applyAlignment="1">
      <alignment horizontal="center" vertical="center" wrapText="1"/>
    </xf>
    <xf numFmtId="0" fontId="8" fillId="0" borderId="2" xfId="0" applyFont="1" applyFill="1" applyBorder="1" applyAlignment="1">
      <alignment horizontal="left" vertical="top" wrapText="1" indent="1"/>
    </xf>
    <xf numFmtId="167" fontId="23" fillId="0" borderId="2" xfId="0" applyNumberFormat="1" applyFont="1" applyFill="1" applyBorder="1" applyAlignment="1">
      <alignment horizontal="left" vertical="center" indent="3" shrinkToFit="1"/>
    </xf>
    <xf numFmtId="0" fontId="0" fillId="0" borderId="3" xfId="0" applyFill="1" applyBorder="1" applyAlignment="1">
      <alignment horizontal="left" vertical="top" wrapText="1" indent="1"/>
    </xf>
    <xf numFmtId="167" fontId="23" fillId="0" borderId="3" xfId="0" applyNumberFormat="1" applyFont="1" applyFill="1" applyBorder="1" applyAlignment="1">
      <alignment horizontal="left" vertical="top" indent="3" shrinkToFit="1"/>
    </xf>
    <xf numFmtId="167" fontId="23" fillId="0" borderId="3" xfId="0" applyNumberFormat="1" applyFont="1" applyFill="1" applyBorder="1" applyAlignment="1">
      <alignment horizontal="left" vertical="center" indent="3" shrinkToFit="1"/>
    </xf>
    <xf numFmtId="0" fontId="33" fillId="2" borderId="4" xfId="0" applyFont="1" applyFill="1" applyBorder="1" applyAlignment="1">
      <alignment horizontal="left" vertical="top" wrapText="1" indent="2"/>
    </xf>
    <xf numFmtId="0" fontId="8" fillId="0" borderId="3" xfId="0" applyFont="1" applyFill="1" applyBorder="1" applyAlignment="1">
      <alignment horizontal="left" vertical="top" wrapText="1" indent="1"/>
    </xf>
    <xf numFmtId="0" fontId="8" fillId="0" borderId="2" xfId="0" applyFont="1" applyFill="1" applyBorder="1" applyAlignment="1">
      <alignment horizontal="center" vertical="top" wrapText="1"/>
    </xf>
    <xf numFmtId="0" fontId="0" fillId="0" borderId="2" xfId="0" applyFill="1" applyBorder="1" applyAlignment="1">
      <alignment horizontal="left" vertical="top" wrapText="1"/>
    </xf>
    <xf numFmtId="0" fontId="8" fillId="0" borderId="2" xfId="0" applyFont="1" applyFill="1" applyBorder="1" applyAlignment="1">
      <alignment horizontal="left" vertical="top" wrapText="1"/>
    </xf>
    <xf numFmtId="0" fontId="8" fillId="3" borderId="3" xfId="0" applyFont="1" applyFill="1" applyBorder="1" applyAlignment="1">
      <alignment horizontal="left" vertical="top" wrapText="1"/>
    </xf>
    <xf numFmtId="167" fontId="23" fillId="3" borderId="3" xfId="0" applyNumberFormat="1" applyFont="1" applyFill="1" applyBorder="1" applyAlignment="1">
      <alignment horizontal="left" vertical="center" indent="3" shrinkToFit="1"/>
    </xf>
    <xf numFmtId="0" fontId="8" fillId="0" borderId="3" xfId="0" applyFont="1" applyFill="1" applyBorder="1" applyAlignment="1">
      <alignment horizontal="left" vertical="top" wrapText="1"/>
    </xf>
    <xf numFmtId="0" fontId="7" fillId="2" borderId="1" xfId="0" applyFont="1" applyFill="1" applyBorder="1" applyAlignment="1">
      <alignment vertical="top" wrapText="1"/>
    </xf>
    <xf numFmtId="0" fontId="35" fillId="2" borderId="1" xfId="0" applyFont="1" applyFill="1" applyBorder="1" applyAlignment="1">
      <alignment vertical="top" wrapText="1"/>
    </xf>
    <xf numFmtId="1" fontId="31" fillId="0" borderId="2" xfId="0" applyNumberFormat="1" applyFont="1" applyFill="1" applyBorder="1" applyAlignment="1">
      <alignment horizontal="center" vertical="top" shrinkToFit="1"/>
    </xf>
    <xf numFmtId="167" fontId="23" fillId="0" borderId="2" xfId="0" applyNumberFormat="1" applyFont="1" applyFill="1" applyBorder="1" applyAlignment="1">
      <alignment horizontal="right" vertical="top" indent="3" shrinkToFit="1"/>
    </xf>
    <xf numFmtId="167" fontId="23" fillId="3" borderId="3" xfId="0" applyNumberFormat="1" applyFont="1" applyFill="1" applyBorder="1" applyAlignment="1">
      <alignment horizontal="right" vertical="top" indent="3" shrinkToFit="1"/>
    </xf>
    <xf numFmtId="167" fontId="23" fillId="0" borderId="3" xfId="0" applyNumberFormat="1" applyFont="1" applyFill="1" applyBorder="1" applyAlignment="1">
      <alignment horizontal="right" vertical="top" indent="3" shrinkToFit="1"/>
    </xf>
    <xf numFmtId="0" fontId="8" fillId="3" borderId="3" xfId="0" applyFont="1" applyFill="1" applyBorder="1" applyAlignment="1">
      <alignment horizontal="center" vertical="top" wrapText="1"/>
    </xf>
    <xf numFmtId="0" fontId="8" fillId="0" borderId="3" xfId="0" applyFont="1" applyFill="1" applyBorder="1" applyAlignment="1">
      <alignment horizontal="center" vertical="top" wrapText="1"/>
    </xf>
    <xf numFmtId="167" fontId="23" fillId="3" borderId="3" xfId="0" applyNumberFormat="1" applyFont="1" applyFill="1" applyBorder="1" applyAlignment="1">
      <alignment horizontal="left" vertical="top" indent="3" shrinkToFit="1"/>
    </xf>
    <xf numFmtId="0" fontId="7" fillId="2" borderId="3" xfId="0" applyFont="1" applyFill="1" applyBorder="1" applyAlignment="1">
      <alignment horizontal="left" vertical="top" wrapText="1" indent="2"/>
    </xf>
    <xf numFmtId="0" fontId="0" fillId="3" borderId="3" xfId="0" applyFill="1" applyBorder="1" applyAlignment="1">
      <alignment horizontal="left" wrapText="1"/>
    </xf>
    <xf numFmtId="0" fontId="8" fillId="3" borderId="3" xfId="0" applyFont="1" applyFill="1" applyBorder="1" applyAlignment="1">
      <alignment horizontal="left" vertical="center" wrapText="1" indent="3"/>
    </xf>
    <xf numFmtId="0" fontId="33" fillId="2" borderId="3" xfId="0" applyFont="1" applyFill="1" applyBorder="1" applyAlignment="1">
      <alignment horizontal="left" vertical="top" wrapText="1" indent="2"/>
    </xf>
    <xf numFmtId="0" fontId="7" fillId="2" borderId="4"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7" fillId="2" borderId="6" xfId="0" applyFont="1" applyFill="1" applyBorder="1" applyAlignment="1">
      <alignment horizontal="left" vertical="center" wrapText="1" indent="3"/>
    </xf>
    <xf numFmtId="0" fontId="8" fillId="0" borderId="2" xfId="0" applyFont="1" applyFill="1" applyBorder="1" applyAlignment="1">
      <alignment horizontal="right" vertical="top" wrapText="1" indent="1"/>
    </xf>
    <xf numFmtId="167" fontId="23" fillId="0" borderId="2" xfId="0" applyNumberFormat="1" applyFont="1" applyFill="1" applyBorder="1" applyAlignment="1">
      <alignment horizontal="left" vertical="top" indent="3" shrinkToFit="1"/>
    </xf>
    <xf numFmtId="0" fontId="8" fillId="3" borderId="3" xfId="0" applyFont="1" applyFill="1" applyBorder="1" applyAlignment="1">
      <alignment horizontal="right" vertical="top" wrapText="1" indent="1"/>
    </xf>
    <xf numFmtId="0" fontId="8" fillId="0" borderId="3" xfId="0" applyFont="1" applyFill="1" applyBorder="1" applyAlignment="1">
      <alignment horizontal="right" vertical="top" wrapText="1"/>
    </xf>
    <xf numFmtId="0" fontId="35" fillId="0" borderId="0" xfId="0" applyFont="1" applyFill="1" applyBorder="1" applyAlignment="1">
      <alignment horizontal="center" vertical="top"/>
    </xf>
    <xf numFmtId="0" fontId="35" fillId="2" borderId="1" xfId="0" applyFont="1" applyFill="1" applyBorder="1" applyAlignment="1">
      <alignment horizontal="center" vertical="top" wrapText="1"/>
    </xf>
    <xf numFmtId="0" fontId="39" fillId="3" borderId="2" xfId="0" applyFont="1" applyFill="1" applyBorder="1" applyAlignment="1">
      <alignment horizontal="left" vertical="top" wrapText="1" indent="6"/>
    </xf>
    <xf numFmtId="0" fontId="40" fillId="3" borderId="2" xfId="0" applyFont="1" applyFill="1" applyBorder="1" applyAlignment="1">
      <alignment horizontal="right" vertical="top" wrapText="1" indent="4"/>
    </xf>
    <xf numFmtId="167" fontId="41" fillId="3" borderId="2" xfId="0" applyNumberFormat="1" applyFont="1" applyFill="1" applyBorder="1" applyAlignment="1">
      <alignment horizontal="left" vertical="top" indent="1" shrinkToFit="1"/>
    </xf>
    <xf numFmtId="0" fontId="42" fillId="3" borderId="2" xfId="0" applyFont="1" applyFill="1" applyBorder="1" applyAlignment="1">
      <alignment horizontal="right" vertical="top" wrapText="1"/>
    </xf>
    <xf numFmtId="0" fontId="39" fillId="0" borderId="3" xfId="0" applyFont="1" applyFill="1" applyBorder="1" applyAlignment="1">
      <alignment horizontal="left" vertical="top" wrapText="1" indent="4"/>
    </xf>
    <xf numFmtId="0" fontId="40" fillId="0" borderId="3" xfId="0" applyFont="1" applyFill="1" applyBorder="1" applyAlignment="1">
      <alignment horizontal="right" vertical="top" wrapText="1" indent="4"/>
    </xf>
    <xf numFmtId="167" fontId="41" fillId="0" borderId="3" xfId="0" applyNumberFormat="1" applyFont="1" applyFill="1" applyBorder="1" applyAlignment="1">
      <alignment horizontal="left" vertical="top" indent="1" shrinkToFit="1"/>
    </xf>
    <xf numFmtId="0" fontId="42" fillId="0" borderId="3" xfId="0" applyFont="1" applyFill="1" applyBorder="1" applyAlignment="1">
      <alignment horizontal="right" vertical="top" wrapText="1"/>
    </xf>
    <xf numFmtId="0" fontId="39" fillId="3" borderId="3" xfId="0" applyFont="1" applyFill="1" applyBorder="1" applyAlignment="1">
      <alignment horizontal="left" vertical="top" wrapText="1" indent="4"/>
    </xf>
    <xf numFmtId="0" fontId="40" fillId="3" borderId="3" xfId="0" applyFont="1" applyFill="1" applyBorder="1" applyAlignment="1">
      <alignment horizontal="right" vertical="top" wrapText="1" indent="4"/>
    </xf>
    <xf numFmtId="0" fontId="42" fillId="3" borderId="3" xfId="0" applyFont="1" applyFill="1" applyBorder="1" applyAlignment="1">
      <alignment horizontal="right" vertical="top" wrapText="1" indent="1"/>
    </xf>
    <xf numFmtId="167" fontId="41" fillId="3" borderId="3" xfId="0" applyNumberFormat="1" applyFont="1" applyFill="1" applyBorder="1" applyAlignment="1">
      <alignment horizontal="left" vertical="top" indent="1" shrinkToFit="1"/>
    </xf>
    <xf numFmtId="167" fontId="41" fillId="3" borderId="3" xfId="0" applyNumberFormat="1" applyFont="1" applyFill="1" applyBorder="1" applyAlignment="1">
      <alignment horizontal="left" vertical="top" shrinkToFit="1"/>
    </xf>
    <xf numFmtId="0" fontId="39" fillId="0" borderId="3" xfId="0" applyFont="1" applyFill="1" applyBorder="1" applyAlignment="1">
      <alignment horizontal="center" vertical="top" wrapText="1"/>
    </xf>
    <xf numFmtId="167" fontId="41" fillId="0" borderId="3" xfId="0" applyNumberFormat="1" applyFont="1" applyFill="1" applyBorder="1" applyAlignment="1">
      <alignment horizontal="right" vertical="top" shrinkToFit="1"/>
    </xf>
    <xf numFmtId="0" fontId="0" fillId="3" borderId="3" xfId="0" applyFill="1" applyBorder="1" applyAlignment="1">
      <alignment horizontal="right" vertical="top" wrapText="1"/>
    </xf>
    <xf numFmtId="0" fontId="42" fillId="3" borderId="3" xfId="0" applyFont="1" applyFill="1" applyBorder="1" applyAlignment="1">
      <alignment horizontal="right" vertical="top" wrapText="1"/>
    </xf>
    <xf numFmtId="0" fontId="0" fillId="0" borderId="0" xfId="0" applyFill="1" applyBorder="1" applyAlignment="1">
      <alignment horizontal="left" vertical="top" wrapText="1"/>
    </xf>
    <xf numFmtId="0" fontId="44" fillId="0" borderId="0" xfId="0" applyFont="1" applyFill="1" applyBorder="1" applyAlignment="1">
      <alignment horizontal="left" vertical="top"/>
    </xf>
    <xf numFmtId="0" fontId="45" fillId="2" borderId="4" xfId="0" applyFont="1" applyFill="1" applyBorder="1" applyAlignment="1">
      <alignment horizontal="center" vertical="center" wrapText="1"/>
    </xf>
    <xf numFmtId="0" fontId="0" fillId="2" borderId="5" xfId="0" applyFill="1" applyBorder="1" applyAlignment="1">
      <alignment horizontal="center" vertical="top" wrapText="1"/>
    </xf>
    <xf numFmtId="0" fontId="39" fillId="2" borderId="5" xfId="0" applyFont="1" applyFill="1" applyBorder="1" applyAlignment="1">
      <alignment horizontal="left" vertical="top" wrapText="1" indent="1"/>
    </xf>
    <xf numFmtId="0" fontId="45" fillId="2" borderId="6" xfId="0" applyFont="1" applyFill="1" applyBorder="1" applyAlignment="1">
      <alignment horizontal="left" vertical="top" wrapText="1" indent="2"/>
    </xf>
    <xf numFmtId="0" fontId="45" fillId="3" borderId="3" xfId="0" applyFont="1" applyFill="1" applyBorder="1" applyAlignment="1">
      <alignment horizontal="center" vertical="top" wrapText="1"/>
    </xf>
    <xf numFmtId="0" fontId="10" fillId="3" borderId="3" xfId="0" applyFont="1" applyFill="1" applyBorder="1" applyAlignment="1">
      <alignment horizontal="right" vertical="top" wrapText="1" indent="7"/>
    </xf>
    <xf numFmtId="0" fontId="45" fillId="3" borderId="3" xfId="0" applyFont="1" applyFill="1" applyBorder="1" applyAlignment="1">
      <alignment horizontal="right" vertical="top" wrapText="1" indent="1"/>
    </xf>
    <xf numFmtId="167" fontId="46" fillId="3" borderId="3" xfId="0" applyNumberFormat="1" applyFont="1" applyFill="1" applyBorder="1" applyAlignment="1">
      <alignment horizontal="right" vertical="top" indent="1" shrinkToFit="1"/>
    </xf>
    <xf numFmtId="0" fontId="45" fillId="0" borderId="3" xfId="0" applyFont="1" applyFill="1" applyBorder="1" applyAlignment="1">
      <alignment horizontal="center" vertical="top" wrapText="1"/>
    </xf>
    <xf numFmtId="0" fontId="10" fillId="0" borderId="3" xfId="0" applyFont="1" applyFill="1" applyBorder="1" applyAlignment="1">
      <alignment horizontal="right" vertical="top" wrapText="1" indent="7"/>
    </xf>
    <xf numFmtId="0" fontId="45" fillId="0" borderId="3" xfId="0" applyFont="1" applyFill="1" applyBorder="1" applyAlignment="1">
      <alignment horizontal="right" vertical="top" wrapText="1" indent="1"/>
    </xf>
    <xf numFmtId="167" fontId="46" fillId="0" borderId="3" xfId="0" applyNumberFormat="1" applyFont="1" applyFill="1" applyBorder="1" applyAlignment="1">
      <alignment horizontal="right" vertical="top" indent="1" shrinkToFit="1"/>
    </xf>
    <xf numFmtId="0" fontId="48" fillId="2" borderId="1" xfId="0" applyFont="1" applyFill="1" applyBorder="1" applyAlignment="1">
      <alignment vertical="top" wrapText="1"/>
    </xf>
    <xf numFmtId="0" fontId="48" fillId="2" borderId="1" xfId="0" applyFont="1" applyFill="1" applyBorder="1" applyAlignment="1">
      <alignment horizontal="center" vertical="top" wrapText="1"/>
    </xf>
    <xf numFmtId="0" fontId="27" fillId="2" borderId="1" xfId="0" applyFont="1" applyFill="1" applyBorder="1" applyAlignment="1">
      <alignment horizontal="left" vertical="top" wrapText="1"/>
    </xf>
    <xf numFmtId="0" fontId="27" fillId="3" borderId="2" xfId="0" applyFont="1" applyFill="1" applyBorder="1" applyAlignment="1">
      <alignment horizontal="center" vertical="top" wrapText="1"/>
    </xf>
    <xf numFmtId="2" fontId="25" fillId="3" borderId="2" xfId="0" applyNumberFormat="1" applyFont="1" applyFill="1" applyBorder="1" applyAlignment="1">
      <alignment horizontal="center" vertical="top" shrinkToFit="1"/>
    </xf>
    <xf numFmtId="167" fontId="14" fillId="3" borderId="2" xfId="0" applyNumberFormat="1" applyFont="1" applyFill="1" applyBorder="1" applyAlignment="1">
      <alignment horizontal="left" vertical="top" indent="1" shrinkToFit="1"/>
    </xf>
    <xf numFmtId="167" fontId="14" fillId="3" borderId="2" xfId="0" applyNumberFormat="1" applyFont="1" applyFill="1" applyBorder="1" applyAlignment="1">
      <alignment horizontal="left" vertical="top" shrinkToFit="1"/>
    </xf>
    <xf numFmtId="0" fontId="27" fillId="0" borderId="3" xfId="0" applyFont="1" applyFill="1" applyBorder="1" applyAlignment="1">
      <alignment horizontal="center" vertical="top" wrapText="1"/>
    </xf>
    <xf numFmtId="2" fontId="25" fillId="0" borderId="3" xfId="0" applyNumberFormat="1" applyFont="1" applyFill="1" applyBorder="1" applyAlignment="1">
      <alignment horizontal="center" vertical="top" shrinkToFit="1"/>
    </xf>
    <xf numFmtId="167" fontId="14" fillId="0" borderId="3" xfId="0" applyNumberFormat="1" applyFont="1" applyFill="1" applyBorder="1" applyAlignment="1">
      <alignment horizontal="left" vertical="top" indent="1" shrinkToFit="1"/>
    </xf>
    <xf numFmtId="167" fontId="14" fillId="0" borderId="3" xfId="0" applyNumberFormat="1" applyFont="1" applyFill="1" applyBorder="1" applyAlignment="1">
      <alignment horizontal="left" vertical="top" shrinkToFit="1"/>
    </xf>
    <xf numFmtId="0" fontId="27" fillId="3" borderId="3" xfId="0" applyFont="1" applyFill="1" applyBorder="1" applyAlignment="1">
      <alignment horizontal="center" vertical="top" wrapText="1"/>
    </xf>
    <xf numFmtId="0" fontId="16" fillId="3" borderId="3" xfId="0" applyFont="1" applyFill="1" applyBorder="1" applyAlignment="1">
      <alignment horizontal="center" vertical="top" wrapText="1"/>
    </xf>
    <xf numFmtId="167" fontId="14" fillId="3" borderId="3" xfId="0" applyNumberFormat="1" applyFont="1" applyFill="1" applyBorder="1" applyAlignment="1">
      <alignment horizontal="left" vertical="top" indent="1" shrinkToFit="1"/>
    </xf>
    <xf numFmtId="167" fontId="14" fillId="3" borderId="3" xfId="0" applyNumberFormat="1" applyFont="1" applyFill="1" applyBorder="1" applyAlignment="1">
      <alignment horizontal="left" vertical="top" shrinkToFit="1"/>
    </xf>
    <xf numFmtId="2" fontId="25" fillId="3" borderId="3" xfId="0" applyNumberFormat="1" applyFont="1" applyFill="1" applyBorder="1" applyAlignment="1">
      <alignment horizontal="center" vertical="top" shrinkToFit="1"/>
    </xf>
    <xf numFmtId="0" fontId="16" fillId="0" borderId="3" xfId="0" applyFont="1" applyFill="1" applyBorder="1" applyAlignment="1">
      <alignment horizontal="center" vertical="top" wrapText="1"/>
    </xf>
    <xf numFmtId="0" fontId="49" fillId="2" borderId="1" xfId="0" applyFont="1" applyFill="1" applyBorder="1" applyAlignment="1">
      <alignment horizontal="center" vertical="center" wrapText="1"/>
    </xf>
    <xf numFmtId="0" fontId="50" fillId="2" borderId="1" xfId="0" applyFont="1" applyFill="1" applyBorder="1" applyAlignment="1">
      <alignment vertical="center" wrapText="1"/>
    </xf>
    <xf numFmtId="0" fontId="39" fillId="0" borderId="2" xfId="0" applyFont="1" applyFill="1" applyBorder="1" applyAlignment="1">
      <alignment horizontal="left" vertical="top" wrapText="1" indent="5"/>
    </xf>
    <xf numFmtId="167" fontId="51" fillId="0" borderId="2" xfId="0" applyNumberFormat="1" applyFont="1" applyFill="1" applyBorder="1" applyAlignment="1">
      <alignment horizontal="left" vertical="top" shrinkToFit="1"/>
    </xf>
    <xf numFmtId="0" fontId="52" fillId="0" borderId="3" xfId="0" applyFont="1" applyFill="1" applyBorder="1" applyAlignment="1">
      <alignment horizontal="left" vertical="top" wrapText="1"/>
    </xf>
    <xf numFmtId="0" fontId="52" fillId="0" borderId="3" xfId="0" applyFont="1" applyFill="1" applyBorder="1" applyAlignment="1">
      <alignment horizontal="center" vertical="top" wrapText="1"/>
    </xf>
    <xf numFmtId="0" fontId="39" fillId="2" borderId="1" xfId="0" applyFont="1" applyFill="1" applyBorder="1" applyAlignment="1">
      <alignment horizontal="center" vertical="center" wrapText="1"/>
    </xf>
    <xf numFmtId="0" fontId="0" fillId="2" borderId="1" xfId="0" applyFill="1" applyBorder="1" applyAlignment="1">
      <alignment horizontal="center" vertical="top" wrapText="1"/>
    </xf>
    <xf numFmtId="0" fontId="39" fillId="2" borderId="1" xfId="0" applyFont="1" applyFill="1" applyBorder="1" applyAlignment="1">
      <alignment horizontal="left" vertical="top" wrapText="1" indent="1"/>
    </xf>
    <xf numFmtId="0" fontId="39" fillId="2" borderId="1" xfId="0" applyFont="1" applyFill="1" applyBorder="1" applyAlignment="1">
      <alignment horizontal="left" vertical="top" wrapText="1"/>
    </xf>
    <xf numFmtId="0" fontId="39" fillId="3" borderId="2" xfId="0" applyFont="1" applyFill="1" applyBorder="1" applyAlignment="1">
      <alignment horizontal="center" vertical="top" wrapText="1"/>
    </xf>
    <xf numFmtId="0" fontId="54" fillId="3" borderId="2" xfId="0" applyFont="1" applyFill="1" applyBorder="1" applyAlignment="1">
      <alignment horizontal="center" vertical="top" wrapText="1"/>
    </xf>
    <xf numFmtId="167" fontId="51" fillId="3" borderId="2" xfId="0" applyNumberFormat="1" applyFont="1" applyFill="1" applyBorder="1" applyAlignment="1">
      <alignment horizontal="center" vertical="top" shrinkToFit="1"/>
    </xf>
    <xf numFmtId="167" fontId="51" fillId="3" borderId="2" xfId="0" applyNumberFormat="1" applyFont="1" applyFill="1" applyBorder="1" applyAlignment="1">
      <alignment horizontal="right" vertical="top" indent="4" shrinkToFit="1"/>
    </xf>
    <xf numFmtId="0" fontId="54" fillId="0" borderId="3" xfId="0" applyFont="1" applyFill="1" applyBorder="1" applyAlignment="1">
      <alignment horizontal="center" vertical="top" wrapText="1"/>
    </xf>
    <xf numFmtId="167" fontId="51" fillId="0" borderId="3" xfId="0" applyNumberFormat="1" applyFont="1" applyFill="1" applyBorder="1" applyAlignment="1">
      <alignment horizontal="center" vertical="top" shrinkToFit="1"/>
    </xf>
    <xf numFmtId="167" fontId="51" fillId="0" borderId="3" xfId="0" applyNumberFormat="1" applyFont="1" applyFill="1" applyBorder="1" applyAlignment="1">
      <alignment horizontal="right" vertical="top" indent="4" shrinkToFit="1"/>
    </xf>
    <xf numFmtId="0" fontId="39" fillId="3" borderId="3" xfId="0" applyFont="1" applyFill="1" applyBorder="1" applyAlignment="1">
      <alignment horizontal="center" vertical="top" wrapText="1"/>
    </xf>
    <xf numFmtId="0" fontId="54" fillId="3" borderId="3" xfId="0" applyFont="1" applyFill="1" applyBorder="1" applyAlignment="1">
      <alignment horizontal="center" vertical="top" wrapText="1"/>
    </xf>
    <xf numFmtId="167" fontId="51" fillId="3" borderId="3" xfId="0" applyNumberFormat="1" applyFont="1" applyFill="1" applyBorder="1" applyAlignment="1">
      <alignment horizontal="center" vertical="top" shrinkToFit="1"/>
    </xf>
    <xf numFmtId="167" fontId="51" fillId="3" borderId="3" xfId="0" applyNumberFormat="1" applyFont="1" applyFill="1" applyBorder="1" applyAlignment="1">
      <alignment horizontal="right" vertical="top" indent="4" shrinkToFit="1"/>
    </xf>
    <xf numFmtId="0" fontId="39" fillId="0" borderId="2" xfId="0" applyFont="1" applyFill="1" applyBorder="1" applyAlignment="1">
      <alignment horizontal="center" vertical="top" wrapText="1"/>
    </xf>
    <xf numFmtId="0" fontId="54" fillId="0" borderId="2" xfId="0" applyFont="1" applyFill="1" applyBorder="1" applyAlignment="1">
      <alignment horizontal="center" vertical="top" wrapText="1"/>
    </xf>
    <xf numFmtId="167" fontId="51" fillId="0" borderId="2" xfId="0" applyNumberFormat="1" applyFont="1" applyFill="1" applyBorder="1" applyAlignment="1">
      <alignment horizontal="center" vertical="top" shrinkToFit="1"/>
    </xf>
    <xf numFmtId="167" fontId="51" fillId="0" borderId="2" xfId="0" applyNumberFormat="1" applyFont="1" applyFill="1" applyBorder="1" applyAlignment="1">
      <alignment horizontal="right" vertical="top" indent="4" shrinkToFit="1"/>
    </xf>
    <xf numFmtId="9" fontId="55" fillId="3" borderId="2" xfId="0" applyNumberFormat="1" applyFont="1" applyFill="1" applyBorder="1" applyAlignment="1">
      <alignment horizontal="center" vertical="top" shrinkToFit="1"/>
    </xf>
    <xf numFmtId="9" fontId="55" fillId="0" borderId="3" xfId="0" applyNumberFormat="1" applyFont="1" applyFill="1" applyBorder="1" applyAlignment="1">
      <alignment horizontal="center" vertical="top" shrinkToFit="1"/>
    </xf>
    <xf numFmtId="9" fontId="55" fillId="3" borderId="3" xfId="0" applyNumberFormat="1" applyFont="1" applyFill="1" applyBorder="1" applyAlignment="1">
      <alignment horizontal="center" vertical="top" shrinkToFit="1"/>
    </xf>
    <xf numFmtId="0" fontId="56" fillId="2" borderId="1" xfId="0" applyFont="1" applyFill="1" applyBorder="1" applyAlignment="1">
      <alignment horizontal="center" vertical="top" wrapText="1"/>
    </xf>
    <xf numFmtId="0" fontId="0" fillId="0" borderId="0" xfId="0" applyFill="1" applyBorder="1" applyAlignment="1">
      <alignment horizontal="left" vertical="center" wrapText="1"/>
    </xf>
    <xf numFmtId="2" fontId="57" fillId="0" borderId="3" xfId="0" applyNumberFormat="1" applyFont="1" applyFill="1" applyBorder="1" applyAlignment="1">
      <alignment horizontal="center" vertical="top" shrinkToFit="1"/>
    </xf>
    <xf numFmtId="2" fontId="57" fillId="3" borderId="3" xfId="0" applyNumberFormat="1" applyFont="1" applyFill="1" applyBorder="1" applyAlignment="1">
      <alignment horizontal="center" vertical="top" shrinkToFit="1"/>
    </xf>
    <xf numFmtId="0" fontId="39" fillId="2" borderId="17" xfId="0" applyFont="1" applyFill="1" applyBorder="1" applyAlignment="1">
      <alignment horizontal="center" vertical="center" wrapText="1"/>
    </xf>
    <xf numFmtId="0" fontId="0" fillId="2" borderId="17" xfId="0" applyFill="1" applyBorder="1" applyAlignment="1">
      <alignment horizontal="center" vertical="top" wrapText="1"/>
    </xf>
    <xf numFmtId="0" fontId="39" fillId="2" borderId="17" xfId="0" applyFont="1" applyFill="1" applyBorder="1" applyAlignment="1">
      <alignment horizontal="left" vertical="top" wrapText="1" indent="1"/>
    </xf>
    <xf numFmtId="0" fontId="56" fillId="2" borderId="17" xfId="0" applyFont="1" applyFill="1" applyBorder="1" applyAlignment="1">
      <alignment horizontal="center" vertical="top" wrapText="1"/>
    </xf>
    <xf numFmtId="167" fontId="51" fillId="0" borderId="3" xfId="0" applyNumberFormat="1" applyFont="1" applyFill="1" applyBorder="1" applyAlignment="1">
      <alignment horizontal="left" vertical="top" indent="3" shrinkToFit="1"/>
    </xf>
    <xf numFmtId="167" fontId="51" fillId="3" borderId="3" xfId="0" applyNumberFormat="1" applyFont="1" applyFill="1" applyBorder="1" applyAlignment="1">
      <alignment horizontal="left" vertical="top" indent="3" shrinkToFit="1"/>
    </xf>
    <xf numFmtId="2" fontId="57" fillId="3" borderId="3" xfId="0" applyNumberFormat="1" applyFont="1" applyFill="1" applyBorder="1" applyAlignment="1">
      <alignment horizontal="center" vertical="center" shrinkToFit="1"/>
    </xf>
    <xf numFmtId="167" fontId="51" fillId="3" borderId="3" xfId="0" applyNumberFormat="1" applyFont="1" applyFill="1" applyBorder="1" applyAlignment="1">
      <alignment horizontal="left" vertical="top" indent="4" shrinkToFit="1"/>
    </xf>
    <xf numFmtId="2" fontId="57" fillId="0" borderId="3" xfId="0" applyNumberFormat="1" applyFont="1" applyFill="1" applyBorder="1" applyAlignment="1">
      <alignment horizontal="center" vertical="center" shrinkToFit="1"/>
    </xf>
    <xf numFmtId="167" fontId="51" fillId="0" borderId="3" xfId="0" applyNumberFormat="1" applyFont="1" applyFill="1" applyBorder="1" applyAlignment="1">
      <alignment horizontal="left" vertical="top" indent="4" shrinkToFit="1"/>
    </xf>
    <xf numFmtId="0" fontId="39" fillId="2" borderId="1" xfId="0" applyFont="1" applyFill="1" applyBorder="1" applyAlignment="1">
      <alignment horizontal="left" vertical="center" wrapText="1" indent="7"/>
    </xf>
    <xf numFmtId="0" fontId="39" fillId="2" borderId="1" xfId="0" applyFont="1" applyFill="1" applyBorder="1" applyAlignment="1">
      <alignment horizontal="right" vertical="center" wrapText="1" indent="3"/>
    </xf>
    <xf numFmtId="9" fontId="55" fillId="3" borderId="2" xfId="0" applyNumberFormat="1" applyFont="1" applyFill="1" applyBorder="1" applyAlignment="1">
      <alignment horizontal="left" vertical="top" indent="4" shrinkToFit="1"/>
    </xf>
    <xf numFmtId="167" fontId="51" fillId="3" borderId="2" xfId="0" applyNumberFormat="1" applyFont="1" applyFill="1" applyBorder="1" applyAlignment="1">
      <alignment horizontal="left" vertical="top" indent="4" shrinkToFit="1"/>
    </xf>
    <xf numFmtId="0" fontId="39" fillId="0" borderId="3" xfId="0" applyFont="1" applyFill="1" applyBorder="1" applyAlignment="1">
      <alignment horizontal="left" vertical="top" wrapText="1" indent="6"/>
    </xf>
    <xf numFmtId="9" fontId="55" fillId="0" borderId="3" xfId="0" applyNumberFormat="1" applyFont="1" applyFill="1" applyBorder="1" applyAlignment="1">
      <alignment horizontal="left" vertical="top" indent="4" shrinkToFit="1"/>
    </xf>
    <xf numFmtId="0" fontId="39" fillId="3" borderId="3" xfId="0" applyFont="1" applyFill="1" applyBorder="1" applyAlignment="1">
      <alignment horizontal="left" vertical="top" wrapText="1" indent="6"/>
    </xf>
    <xf numFmtId="9" fontId="55" fillId="3" borderId="3" xfId="0" applyNumberFormat="1" applyFont="1" applyFill="1" applyBorder="1" applyAlignment="1">
      <alignment horizontal="left" vertical="top" indent="4" shrinkToFit="1"/>
    </xf>
    <xf numFmtId="0" fontId="39" fillId="0" borderId="3" xfId="0" applyFont="1" applyFill="1" applyBorder="1" applyAlignment="1">
      <alignment horizontal="left" vertical="top" wrapText="1" indent="7"/>
    </xf>
    <xf numFmtId="0" fontId="39" fillId="3" borderId="3" xfId="0" applyFont="1" applyFill="1" applyBorder="1" applyAlignment="1">
      <alignment horizontal="left" vertical="top" wrapText="1" indent="7"/>
    </xf>
    <xf numFmtId="0" fontId="39" fillId="0" borderId="3" xfId="0" applyFont="1" applyFill="1" applyBorder="1" applyAlignment="1">
      <alignment horizontal="left" vertical="top" wrapText="1" indent="2"/>
    </xf>
    <xf numFmtId="0" fontId="39" fillId="3" borderId="3" xfId="0" applyFont="1" applyFill="1" applyBorder="1" applyAlignment="1">
      <alignment horizontal="left" vertical="top" wrapText="1" indent="5"/>
    </xf>
    <xf numFmtId="167" fontId="51" fillId="3" borderId="3" xfId="0" applyNumberFormat="1" applyFont="1" applyFill="1" applyBorder="1" applyAlignment="1">
      <alignment horizontal="right" vertical="top" indent="3" shrinkToFit="1"/>
    </xf>
    <xf numFmtId="167" fontId="51" fillId="0" borderId="3" xfId="0" applyNumberFormat="1" applyFont="1" applyFill="1" applyBorder="1" applyAlignment="1">
      <alignment horizontal="right" vertical="top" indent="3" shrinkToFit="1"/>
    </xf>
    <xf numFmtId="0" fontId="39" fillId="0" borderId="3" xfId="0" applyFont="1" applyFill="1" applyBorder="1" applyAlignment="1">
      <alignment horizontal="left" vertical="top" wrapText="1" indent="5"/>
    </xf>
    <xf numFmtId="0" fontId="39" fillId="3" borderId="3" xfId="0" applyFont="1" applyFill="1" applyBorder="1" applyAlignment="1">
      <alignment horizontal="left" vertical="top" wrapText="1" indent="1"/>
    </xf>
    <xf numFmtId="0" fontId="39" fillId="0" borderId="3" xfId="0" applyFont="1" applyFill="1" applyBorder="1" applyAlignment="1">
      <alignment horizontal="left" vertical="top" wrapText="1" indent="1"/>
    </xf>
    <xf numFmtId="0" fontId="58" fillId="0" borderId="0" xfId="0" applyFont="1" applyFill="1" applyBorder="1" applyAlignment="1">
      <alignment horizontal="center" vertical="top" wrapText="1"/>
    </xf>
    <xf numFmtId="0" fontId="19" fillId="2" borderId="1" xfId="0" applyFont="1" applyFill="1" applyBorder="1" applyAlignment="1">
      <alignment horizontal="center" vertical="top" wrapText="1"/>
    </xf>
    <xf numFmtId="0" fontId="59" fillId="0" borderId="2" xfId="0" applyFont="1" applyFill="1" applyBorder="1" applyAlignment="1">
      <alignment horizontal="center" vertical="top" wrapText="1"/>
    </xf>
    <xf numFmtId="0" fontId="59" fillId="0" borderId="3" xfId="0" applyFont="1" applyFill="1" applyBorder="1" applyAlignment="1">
      <alignment horizontal="center" vertical="top" wrapText="1"/>
    </xf>
    <xf numFmtId="0" fontId="59" fillId="0" borderId="3" xfId="0" applyFont="1" applyFill="1" applyBorder="1" applyAlignment="1">
      <alignment horizontal="left" vertical="top" wrapText="1"/>
    </xf>
    <xf numFmtId="0" fontId="59" fillId="0" borderId="3" xfId="0" applyFont="1" applyFill="1" applyBorder="1" applyAlignment="1">
      <alignment horizontal="left" vertical="top" wrapText="1" indent="15"/>
    </xf>
    <xf numFmtId="0" fontId="19" fillId="2" borderId="1" xfId="0" applyFont="1" applyFill="1" applyBorder="1" applyAlignment="1">
      <alignment horizontal="center" vertical="center" wrapText="1"/>
    </xf>
    <xf numFmtId="0" fontId="60" fillId="2" borderId="1" xfId="0" applyFont="1" applyFill="1" applyBorder="1" applyAlignment="1">
      <alignment horizontal="left" vertical="top" wrapText="1" indent="2"/>
    </xf>
    <xf numFmtId="0" fontId="0" fillId="2" borderId="1" xfId="0" applyFill="1" applyBorder="1" applyAlignment="1">
      <alignment horizontal="left" vertical="top" wrapText="1" indent="3"/>
    </xf>
    <xf numFmtId="0" fontId="19" fillId="0" borderId="2" xfId="0" applyFont="1" applyFill="1" applyBorder="1" applyAlignment="1">
      <alignment horizontal="right" vertical="top" wrapText="1" indent="1"/>
    </xf>
    <xf numFmtId="167" fontId="61" fillId="0" borderId="2" xfId="0" applyNumberFormat="1" applyFont="1" applyFill="1" applyBorder="1" applyAlignment="1">
      <alignment horizontal="center" vertical="top" shrinkToFit="1"/>
    </xf>
    <xf numFmtId="0" fontId="59" fillId="3" borderId="3" xfId="0" applyFont="1" applyFill="1" applyBorder="1" applyAlignment="1">
      <alignment horizontal="center" vertical="top" wrapText="1"/>
    </xf>
    <xf numFmtId="0" fontId="19" fillId="3" borderId="3" xfId="0" applyFont="1" applyFill="1" applyBorder="1" applyAlignment="1">
      <alignment horizontal="right" vertical="top" wrapText="1" indent="1"/>
    </xf>
    <xf numFmtId="167" fontId="61" fillId="3" borderId="3" xfId="0" applyNumberFormat="1" applyFont="1" applyFill="1" applyBorder="1" applyAlignment="1">
      <alignment horizontal="center" vertical="top" shrinkToFit="1"/>
    </xf>
    <xf numFmtId="0" fontId="19" fillId="0" borderId="3" xfId="0" applyFont="1" applyFill="1" applyBorder="1" applyAlignment="1">
      <alignment horizontal="right" vertical="top" wrapText="1" indent="1"/>
    </xf>
    <xf numFmtId="167" fontId="61" fillId="0" borderId="3" xfId="0" applyNumberFormat="1" applyFont="1" applyFill="1" applyBorder="1" applyAlignment="1">
      <alignment horizontal="center" vertical="top" shrinkToFit="1"/>
    </xf>
    <xf numFmtId="2" fontId="62" fillId="3" borderId="3" xfId="0" applyNumberFormat="1" applyFont="1" applyFill="1" applyBorder="1" applyAlignment="1">
      <alignment horizontal="center" vertical="top" shrinkToFit="1"/>
    </xf>
    <xf numFmtId="2" fontId="62" fillId="0" borderId="3" xfId="0" applyNumberFormat="1" applyFont="1" applyFill="1" applyBorder="1" applyAlignment="1">
      <alignment horizontal="center" vertical="top" shrinkToFit="1"/>
    </xf>
    <xf numFmtId="0" fontId="19" fillId="2" borderId="4" xfId="0" applyFont="1" applyFill="1" applyBorder="1" applyAlignment="1">
      <alignment horizontal="center" vertical="center" wrapText="1"/>
    </xf>
    <xf numFmtId="0" fontId="60" fillId="2" borderId="5" xfId="0" applyFont="1" applyFill="1" applyBorder="1" applyAlignment="1">
      <alignment horizontal="left" vertical="top" wrapText="1" indent="2"/>
    </xf>
    <xf numFmtId="0" fontId="0" fillId="2" borderId="5" xfId="0" applyFill="1" applyBorder="1" applyAlignment="1">
      <alignment horizontal="left" vertical="top" wrapText="1" indent="3"/>
    </xf>
    <xf numFmtId="0" fontId="19" fillId="2" borderId="5" xfId="0" applyFont="1" applyFill="1" applyBorder="1" applyAlignment="1">
      <alignment horizontal="center" vertical="center" wrapText="1"/>
    </xf>
    <xf numFmtId="9" fontId="14" fillId="0" borderId="3" xfId="0" applyNumberFormat="1" applyFont="1" applyFill="1" applyBorder="1" applyAlignment="1">
      <alignment horizontal="right" vertical="top" indent="3" shrinkToFit="1"/>
    </xf>
    <xf numFmtId="167" fontId="61" fillId="0" borderId="3" xfId="0" applyNumberFormat="1" applyFont="1" applyFill="1" applyBorder="1" applyAlignment="1">
      <alignment horizontal="right" vertical="top" indent="4" shrinkToFit="1"/>
    </xf>
    <xf numFmtId="9" fontId="14" fillId="3" borderId="3" xfId="0" applyNumberFormat="1" applyFont="1" applyFill="1" applyBorder="1" applyAlignment="1">
      <alignment horizontal="right" vertical="top" indent="3" shrinkToFit="1"/>
    </xf>
    <xf numFmtId="167" fontId="61" fillId="3" borderId="3" xfId="0" applyNumberFormat="1" applyFont="1" applyFill="1" applyBorder="1" applyAlignment="1">
      <alignment horizontal="right" vertical="top" indent="4" shrinkToFit="1"/>
    </xf>
    <xf numFmtId="9" fontId="14" fillId="0" borderId="3" xfId="0" applyNumberFormat="1" applyFont="1" applyFill="1" applyBorder="1" applyAlignment="1">
      <alignment horizontal="center" vertical="top" shrinkToFit="1"/>
    </xf>
    <xf numFmtId="167" fontId="61" fillId="0" borderId="3" xfId="0" applyNumberFormat="1" applyFont="1" applyFill="1" applyBorder="1" applyAlignment="1">
      <alignment horizontal="left" vertical="top" indent="4" shrinkToFit="1"/>
    </xf>
    <xf numFmtId="0" fontId="58" fillId="0" borderId="0" xfId="0" applyFont="1" applyFill="1" applyBorder="1" applyAlignment="1">
      <alignment vertical="top"/>
    </xf>
    <xf numFmtId="0" fontId="19" fillId="3" borderId="2" xfId="0" applyFont="1" applyFill="1" applyBorder="1" applyAlignment="1">
      <alignment horizontal="center" vertical="top" wrapText="1"/>
    </xf>
    <xf numFmtId="0" fontId="59" fillId="3" borderId="2" xfId="0" applyFont="1" applyFill="1" applyBorder="1" applyAlignment="1">
      <alignment horizontal="center" vertical="top" wrapText="1"/>
    </xf>
    <xf numFmtId="167" fontId="61" fillId="3" borderId="2" xfId="0" applyNumberFormat="1" applyFont="1" applyFill="1" applyBorder="1" applyAlignment="1">
      <alignment horizontal="center" vertical="top" shrinkToFit="1"/>
    </xf>
    <xf numFmtId="0" fontId="19" fillId="2" borderId="1" xfId="0" applyFont="1" applyFill="1" applyBorder="1" applyAlignment="1">
      <alignment horizontal="left" vertical="top" wrapText="1" indent="1"/>
    </xf>
    <xf numFmtId="9" fontId="14" fillId="3" borderId="2" xfId="0" applyNumberFormat="1" applyFont="1" applyFill="1" applyBorder="1" applyAlignment="1">
      <alignment horizontal="left" vertical="top" indent="3" shrinkToFit="1"/>
    </xf>
    <xf numFmtId="9" fontId="14" fillId="0" borderId="3" xfId="0" applyNumberFormat="1" applyFont="1" applyFill="1" applyBorder="1" applyAlignment="1">
      <alignment horizontal="left" vertical="top" indent="3" shrinkToFit="1"/>
    </xf>
    <xf numFmtId="9" fontId="14" fillId="3" borderId="3" xfId="0" applyNumberFormat="1" applyFont="1" applyFill="1" applyBorder="1" applyAlignment="1">
      <alignment horizontal="left" vertical="top" indent="3" shrinkToFit="1"/>
    </xf>
    <xf numFmtId="0" fontId="19" fillId="2" borderId="5" xfId="0" applyFont="1" applyFill="1" applyBorder="1" applyAlignment="1">
      <alignment horizontal="left" vertical="top" wrapText="1" indent="2"/>
    </xf>
    <xf numFmtId="0" fontId="0" fillId="2" borderId="6" xfId="0" applyFill="1" applyBorder="1" applyAlignment="1">
      <alignment horizontal="left" vertical="top" wrapText="1" indent="2"/>
    </xf>
    <xf numFmtId="0" fontId="13" fillId="0" borderId="3" xfId="0" applyFont="1" applyFill="1" applyBorder="1" applyAlignment="1">
      <alignment horizontal="center" vertical="top" wrapText="1"/>
    </xf>
    <xf numFmtId="9" fontId="14" fillId="0" borderId="3" xfId="0" applyNumberFormat="1" applyFont="1" applyFill="1" applyBorder="1" applyAlignment="1">
      <alignment horizontal="right" vertical="top" indent="4" shrinkToFit="1"/>
    </xf>
    <xf numFmtId="0" fontId="13" fillId="3" borderId="3" xfId="0" applyFont="1" applyFill="1" applyBorder="1" applyAlignment="1">
      <alignment horizontal="center" vertical="top" wrapText="1"/>
    </xf>
    <xf numFmtId="9" fontId="14" fillId="3" borderId="3" xfId="0" applyNumberFormat="1" applyFont="1" applyFill="1" applyBorder="1" applyAlignment="1">
      <alignment horizontal="right" vertical="top" indent="4" shrinkToFit="1"/>
    </xf>
    <xf numFmtId="2" fontId="65" fillId="0" borderId="3" xfId="0" applyNumberFormat="1" applyFont="1" applyFill="1" applyBorder="1" applyAlignment="1">
      <alignment horizontal="center" vertical="top" shrinkToFit="1"/>
    </xf>
    <xf numFmtId="167" fontId="61" fillId="0" borderId="3" xfId="0" applyNumberFormat="1" applyFont="1" applyFill="1" applyBorder="1" applyAlignment="1">
      <alignment horizontal="left" vertical="top" indent="3" shrinkToFit="1"/>
    </xf>
    <xf numFmtId="0" fontId="19" fillId="2" borderId="1" xfId="0" applyFont="1" applyFill="1" applyBorder="1" applyAlignment="1">
      <alignment horizontal="left" vertical="top" wrapText="1" indent="2"/>
    </xf>
    <xf numFmtId="0" fontId="0" fillId="2" borderId="1" xfId="0" applyFill="1" applyBorder="1" applyAlignment="1">
      <alignment horizontal="left" vertical="top" wrapText="1" indent="2"/>
    </xf>
    <xf numFmtId="0" fontId="66" fillId="0" borderId="2" xfId="0" applyFont="1" applyFill="1" applyBorder="1" applyAlignment="1">
      <alignment horizontal="center" vertical="top" wrapText="1"/>
    </xf>
    <xf numFmtId="0" fontId="13" fillId="0" borderId="2" xfId="0" applyFont="1" applyFill="1" applyBorder="1" applyAlignment="1">
      <alignment horizontal="center" vertical="top" wrapText="1"/>
    </xf>
    <xf numFmtId="0" fontId="66" fillId="3" borderId="3" xfId="0" applyFont="1" applyFill="1" applyBorder="1" applyAlignment="1">
      <alignment horizontal="center" vertical="top" wrapText="1"/>
    </xf>
    <xf numFmtId="0" fontId="66" fillId="0" borderId="3" xfId="0" applyFont="1" applyFill="1" applyBorder="1" applyAlignment="1">
      <alignment horizontal="center" vertical="top" wrapText="1"/>
    </xf>
    <xf numFmtId="2" fontId="65" fillId="3" borderId="3" xfId="0" applyNumberFormat="1" applyFont="1" applyFill="1" applyBorder="1" applyAlignment="1">
      <alignment horizontal="center" vertical="top" shrinkToFit="1"/>
    </xf>
    <xf numFmtId="0" fontId="67" fillId="0" borderId="3" xfId="0" applyFont="1" applyFill="1" applyBorder="1" applyAlignment="1">
      <alignment horizontal="left" vertical="top" wrapText="1" indent="1"/>
    </xf>
    <xf numFmtId="0" fontId="66" fillId="3" borderId="3" xfId="0" applyFont="1" applyFill="1" applyBorder="1" applyAlignment="1">
      <alignment horizontal="left" vertical="top" wrapText="1" indent="1"/>
    </xf>
    <xf numFmtId="0" fontId="66" fillId="0" borderId="3" xfId="0" applyFont="1" applyFill="1" applyBorder="1" applyAlignment="1">
      <alignment horizontal="left" vertical="top" wrapText="1" indent="1"/>
    </xf>
    <xf numFmtId="2" fontId="65" fillId="0" borderId="3" xfId="0" applyNumberFormat="1" applyFont="1" applyFill="1" applyBorder="1" applyAlignment="1">
      <alignment horizontal="center" vertical="center" shrinkToFit="1"/>
    </xf>
    <xf numFmtId="0" fontId="19" fillId="0" borderId="3" xfId="0" applyFont="1" applyFill="1" applyBorder="1" applyAlignment="1">
      <alignment horizontal="center" vertical="center" wrapText="1"/>
    </xf>
    <xf numFmtId="0" fontId="13" fillId="3" borderId="2" xfId="0" applyFont="1" applyFill="1" applyBorder="1" applyAlignment="1">
      <alignment horizontal="center" vertical="top" wrapText="1"/>
    </xf>
    <xf numFmtId="167" fontId="61" fillId="3" borderId="2" xfId="0" applyNumberFormat="1" applyFont="1" applyFill="1" applyBorder="1" applyAlignment="1">
      <alignment horizontal="right" vertical="top" indent="3" shrinkToFit="1"/>
    </xf>
    <xf numFmtId="167" fontId="61" fillId="0" borderId="3" xfId="0" applyNumberFormat="1" applyFont="1" applyFill="1" applyBorder="1" applyAlignment="1">
      <alignment horizontal="right" vertical="top" indent="3" shrinkToFit="1"/>
    </xf>
    <xf numFmtId="167" fontId="61" fillId="3" borderId="3" xfId="0" applyNumberFormat="1" applyFont="1" applyFill="1" applyBorder="1" applyAlignment="1">
      <alignment horizontal="right" vertical="top" indent="3" shrinkToFit="1"/>
    </xf>
    <xf numFmtId="0" fontId="33" fillId="0" borderId="2" xfId="0" applyFont="1" applyFill="1" applyBorder="1" applyAlignment="1">
      <alignment horizontal="right" vertical="top" wrapText="1" indent="2"/>
    </xf>
    <xf numFmtId="167" fontId="61" fillId="0" borderId="2" xfId="0" applyNumberFormat="1" applyFont="1" applyFill="1" applyBorder="1" applyAlignment="1">
      <alignment horizontal="right" vertical="top" indent="3" shrinkToFit="1"/>
    </xf>
    <xf numFmtId="0" fontId="33" fillId="3" borderId="3" xfId="0" applyFont="1" applyFill="1" applyBorder="1" applyAlignment="1">
      <alignment horizontal="right" vertical="top" wrapText="1" indent="2"/>
    </xf>
    <xf numFmtId="0" fontId="33" fillId="0" borderId="3" xfId="0" applyFont="1" applyFill="1" applyBorder="1" applyAlignment="1">
      <alignment horizontal="right" vertical="top" wrapText="1" indent="2"/>
    </xf>
    <xf numFmtId="10" fontId="14" fillId="3" borderId="2" xfId="0" applyNumberFormat="1" applyFont="1" applyFill="1" applyBorder="1" applyAlignment="1">
      <alignment horizontal="center" vertical="top" shrinkToFit="1"/>
    </xf>
    <xf numFmtId="166" fontId="61" fillId="3" borderId="2" xfId="1" applyNumberFormat="1" applyFont="1" applyFill="1" applyBorder="1" applyAlignment="1">
      <alignment horizontal="center" vertical="top" shrinkToFit="1"/>
    </xf>
    <xf numFmtId="10" fontId="14" fillId="0" borderId="3" xfId="0" applyNumberFormat="1" applyFont="1" applyFill="1" applyBorder="1" applyAlignment="1">
      <alignment horizontal="center" vertical="top" shrinkToFit="1"/>
    </xf>
    <xf numFmtId="10" fontId="14" fillId="3" borderId="3" xfId="0" applyNumberFormat="1" applyFont="1" applyFill="1" applyBorder="1" applyAlignment="1">
      <alignment horizontal="center" vertical="top" shrinkToFit="1"/>
    </xf>
    <xf numFmtId="0" fontId="68" fillId="0" borderId="0" xfId="0" applyFont="1" applyFill="1" applyBorder="1" applyAlignment="1">
      <alignment horizontal="left" vertical="top" wrapText="1" indent="9"/>
    </xf>
    <xf numFmtId="0" fontId="0" fillId="0" borderId="0" xfId="0" applyFill="1" applyBorder="1" applyAlignment="1">
      <alignment horizontal="left" vertical="top" wrapText="1" indent="9"/>
    </xf>
    <xf numFmtId="0" fontId="30" fillId="0" borderId="0" xfId="0" applyFont="1" applyFill="1" applyBorder="1" applyAlignment="1">
      <alignment horizontal="center" vertical="top" wrapText="1"/>
    </xf>
    <xf numFmtId="0" fontId="30" fillId="0" borderId="0" xfId="0" applyFont="1" applyFill="1" applyBorder="1" applyAlignment="1">
      <alignment horizontal="left" vertical="top" wrapText="1" indent="7"/>
    </xf>
    <xf numFmtId="0" fontId="30" fillId="0" borderId="0" xfId="0" applyFont="1" applyFill="1" applyBorder="1" applyAlignment="1">
      <alignment horizontal="left" vertical="top" wrapText="1" indent="8"/>
    </xf>
    <xf numFmtId="0" fontId="64" fillId="0" borderId="0" xfId="0" applyFont="1" applyFill="1" applyBorder="1" applyAlignment="1">
      <alignment horizontal="center" vertical="top" wrapText="1"/>
    </xf>
    <xf numFmtId="0" fontId="19" fillId="0" borderId="4" xfId="0" applyFont="1" applyFill="1" applyBorder="1" applyAlignment="1">
      <alignment horizontal="left" vertical="top" wrapText="1"/>
    </xf>
    <xf numFmtId="0" fontId="19" fillId="0" borderId="5" xfId="0" applyFont="1" applyFill="1" applyBorder="1" applyAlignment="1">
      <alignment horizontal="left" vertical="top" wrapText="1"/>
    </xf>
    <xf numFmtId="0" fontId="19" fillId="0" borderId="6" xfId="0" applyFont="1" applyFill="1" applyBorder="1" applyAlignment="1">
      <alignment horizontal="left" vertical="top" wrapText="1"/>
    </xf>
    <xf numFmtId="0" fontId="19" fillId="2" borderId="1" xfId="0" applyFont="1" applyFill="1" applyBorder="1" applyAlignment="1">
      <alignment horizontal="center" vertical="top" wrapText="1"/>
    </xf>
    <xf numFmtId="0" fontId="19" fillId="2" borderId="1" xfId="0" applyFont="1" applyFill="1" applyBorder="1" applyAlignment="1">
      <alignment horizontal="left" vertical="top" wrapText="1"/>
    </xf>
    <xf numFmtId="0" fontId="13" fillId="0" borderId="8" xfId="0" applyFont="1" applyFill="1" applyBorder="1" applyAlignment="1">
      <alignment horizontal="left" vertical="top" wrapText="1"/>
    </xf>
    <xf numFmtId="0" fontId="13" fillId="0" borderId="17" xfId="0" applyFont="1" applyFill="1" applyBorder="1" applyAlignment="1">
      <alignment horizontal="left" vertical="top" wrapText="1"/>
    </xf>
    <xf numFmtId="0" fontId="13" fillId="0" borderId="9" xfId="0" applyFont="1" applyFill="1" applyBorder="1" applyAlignment="1">
      <alignment horizontal="left" vertical="top" wrapText="1"/>
    </xf>
    <xf numFmtId="0" fontId="13" fillId="0" borderId="4" xfId="0" applyFont="1" applyFill="1" applyBorder="1" applyAlignment="1">
      <alignment horizontal="left" vertical="top" wrapText="1"/>
    </xf>
    <xf numFmtId="0" fontId="13" fillId="0" borderId="5" xfId="0" applyFont="1" applyFill="1" applyBorder="1" applyAlignment="1">
      <alignment horizontal="left" vertical="top" wrapText="1"/>
    </xf>
    <xf numFmtId="0" fontId="13" fillId="0" borderId="6" xfId="0" applyFont="1" applyFill="1" applyBorder="1" applyAlignment="1">
      <alignment horizontal="left" vertical="top" wrapText="1"/>
    </xf>
    <xf numFmtId="0" fontId="58" fillId="0" borderId="0" xfId="0" applyFont="1" applyFill="1" applyBorder="1" applyAlignment="1">
      <alignment horizontal="center" vertical="top" wrapText="1"/>
    </xf>
    <xf numFmtId="0" fontId="63" fillId="0" borderId="7" xfId="0" applyFont="1" applyFill="1" applyBorder="1" applyAlignment="1">
      <alignment horizontal="center" vertical="top" wrapText="1"/>
    </xf>
    <xf numFmtId="0" fontId="17" fillId="0" borderId="15" xfId="0" applyFont="1" applyFill="1" applyBorder="1" applyAlignment="1">
      <alignment horizontal="center" vertical="top"/>
    </xf>
    <xf numFmtId="0" fontId="19" fillId="2" borderId="4" xfId="0" applyFont="1" applyFill="1" applyBorder="1" applyAlignment="1">
      <alignment horizontal="center" vertical="top" wrapText="1"/>
    </xf>
    <xf numFmtId="0" fontId="19" fillId="2" borderId="5" xfId="0" applyFont="1" applyFill="1" applyBorder="1" applyAlignment="1">
      <alignment horizontal="center" vertical="top" wrapText="1"/>
    </xf>
    <xf numFmtId="0" fontId="19" fillId="0" borderId="4" xfId="0" applyFont="1" applyFill="1" applyBorder="1" applyAlignment="1">
      <alignment horizontal="center" vertical="top" wrapText="1"/>
    </xf>
    <xf numFmtId="0" fontId="19" fillId="0" borderId="6" xfId="0" applyFont="1" applyFill="1" applyBorder="1" applyAlignment="1">
      <alignment horizontal="center" vertical="top" wrapText="1"/>
    </xf>
    <xf numFmtId="0" fontId="53" fillId="0" borderId="0" xfId="0" applyFont="1" applyFill="1" applyBorder="1" applyAlignment="1">
      <alignment horizontal="center" vertical="top" wrapText="1"/>
    </xf>
    <xf numFmtId="0" fontId="53" fillId="0" borderId="0" xfId="0" applyFont="1" applyFill="1" applyBorder="1" applyAlignment="1">
      <alignment horizontal="left" vertical="top" wrapText="1" indent="6"/>
    </xf>
    <xf numFmtId="0" fontId="53" fillId="0" borderId="0" xfId="0" applyFont="1" applyFill="1" applyBorder="1" applyAlignment="1">
      <alignment horizontal="left" vertical="top" wrapText="1" indent="5"/>
    </xf>
    <xf numFmtId="0" fontId="34" fillId="0" borderId="0" xfId="0" applyFont="1" applyFill="1" applyBorder="1" applyAlignment="1">
      <alignment horizontal="center" vertical="top" wrapText="1"/>
    </xf>
    <xf numFmtId="0" fontId="39" fillId="2" borderId="4" xfId="0" applyFont="1" applyFill="1" applyBorder="1" applyAlignment="1">
      <alignment horizontal="center" vertical="top" wrapText="1"/>
    </xf>
    <xf numFmtId="0" fontId="39" fillId="2" borderId="6" xfId="0" applyFont="1" applyFill="1" applyBorder="1" applyAlignment="1">
      <alignment horizontal="center" vertical="top" wrapText="1"/>
    </xf>
    <xf numFmtId="0" fontId="52" fillId="0" borderId="13" xfId="0" applyFont="1" applyFill="1" applyBorder="1" applyAlignment="1">
      <alignment horizontal="left" vertical="center" wrapText="1"/>
    </xf>
    <xf numFmtId="0" fontId="52" fillId="0" borderId="2" xfId="0" applyFont="1" applyFill="1" applyBorder="1" applyAlignment="1">
      <alignment horizontal="left" vertical="center" wrapText="1"/>
    </xf>
    <xf numFmtId="0" fontId="47" fillId="0" borderId="0" xfId="0" applyFont="1" applyFill="1" applyBorder="1" applyAlignment="1">
      <alignment horizontal="left" vertical="top" wrapText="1" indent="3"/>
    </xf>
    <xf numFmtId="0" fontId="0" fillId="2" borderId="16" xfId="0" applyFill="1" applyBorder="1" applyAlignment="1">
      <alignment horizontal="center" vertical="top" wrapText="1"/>
    </xf>
    <xf numFmtId="0" fontId="0" fillId="2" borderId="9" xfId="0" applyFill="1" applyBorder="1" applyAlignment="1">
      <alignment horizontal="center" vertical="top" wrapText="1"/>
    </xf>
    <xf numFmtId="0" fontId="0" fillId="0" borderId="14" xfId="0" applyFill="1" applyBorder="1" applyAlignment="1">
      <alignment horizontal="left" vertical="center" wrapText="1"/>
    </xf>
    <xf numFmtId="0" fontId="0" fillId="0" borderId="15" xfId="0" applyFill="1" applyBorder="1" applyAlignment="1">
      <alignment horizontal="left" vertical="center" wrapText="1"/>
    </xf>
    <xf numFmtId="0" fontId="0" fillId="0" borderId="8" xfId="0" applyFill="1" applyBorder="1" applyAlignment="1">
      <alignment horizontal="left" vertical="center" wrapText="1"/>
    </xf>
    <xf numFmtId="0" fontId="0" fillId="0" borderId="17" xfId="0" applyFill="1" applyBorder="1" applyAlignment="1">
      <alignment horizontal="left" vertical="center" wrapText="1"/>
    </xf>
    <xf numFmtId="0" fontId="43" fillId="0" borderId="0" xfId="0" applyFont="1" applyFill="1" applyBorder="1" applyAlignment="1">
      <alignment horizontal="left" vertical="top" wrapText="1"/>
    </xf>
    <xf numFmtId="0" fontId="0" fillId="0" borderId="0" xfId="0" applyFill="1" applyBorder="1" applyAlignment="1">
      <alignment horizontal="left" vertical="top" wrapText="1"/>
    </xf>
    <xf numFmtId="0" fontId="11" fillId="0" borderId="0" xfId="0" applyFont="1" applyFill="1" applyBorder="1" applyAlignment="1">
      <alignment horizontal="left" vertical="top" wrapText="1" indent="13"/>
    </xf>
    <xf numFmtId="0" fontId="38" fillId="0" borderId="0" xfId="0" applyFont="1" applyFill="1" applyBorder="1" applyAlignment="1">
      <alignment horizontal="center" vertical="top" wrapText="1"/>
    </xf>
    <xf numFmtId="0" fontId="0" fillId="0" borderId="14" xfId="0" applyFill="1" applyBorder="1" applyAlignment="1">
      <alignment horizontal="left" vertical="top" wrapText="1"/>
    </xf>
    <xf numFmtId="0" fontId="0" fillId="0" borderId="15" xfId="0" applyFill="1" applyBorder="1" applyAlignment="1">
      <alignment horizontal="left" vertical="top" wrapText="1"/>
    </xf>
    <xf numFmtId="0" fontId="0" fillId="0" borderId="16" xfId="0" applyFill="1" applyBorder="1" applyAlignment="1">
      <alignment horizontal="left" vertical="top" wrapText="1"/>
    </xf>
    <xf numFmtId="0" fontId="0" fillId="0" borderId="8" xfId="0" applyFill="1" applyBorder="1" applyAlignment="1">
      <alignment horizontal="left" vertical="top" wrapText="1"/>
    </xf>
    <xf numFmtId="0" fontId="0" fillId="0" borderId="17" xfId="0" applyFill="1" applyBorder="1" applyAlignment="1">
      <alignment horizontal="left" vertical="top" wrapText="1"/>
    </xf>
    <xf numFmtId="0" fontId="0" fillId="0" borderId="9" xfId="0" applyFill="1" applyBorder="1" applyAlignment="1">
      <alignment horizontal="left" vertical="top" wrapText="1"/>
    </xf>
    <xf numFmtId="0" fontId="8" fillId="0" borderId="13" xfId="0" applyFont="1" applyFill="1" applyBorder="1" applyAlignment="1">
      <alignment horizontal="left" vertical="top" wrapText="1" indent="1"/>
    </xf>
    <xf numFmtId="0" fontId="8" fillId="0" borderId="2" xfId="0" applyFont="1" applyFill="1" applyBorder="1" applyAlignment="1">
      <alignment horizontal="left" vertical="top" wrapText="1" indent="1"/>
    </xf>
    <xf numFmtId="0" fontId="8" fillId="0" borderId="13" xfId="0" applyFont="1" applyFill="1" applyBorder="1" applyAlignment="1">
      <alignment horizontal="left" vertical="center" wrapText="1" indent="1"/>
    </xf>
    <xf numFmtId="0" fontId="8" fillId="0" borderId="12" xfId="0" applyFont="1" applyFill="1" applyBorder="1" applyAlignment="1">
      <alignment horizontal="left" vertical="center" wrapText="1" indent="1"/>
    </xf>
    <xf numFmtId="0" fontId="8" fillId="0" borderId="2" xfId="0" applyFont="1" applyFill="1" applyBorder="1" applyAlignment="1">
      <alignment horizontal="left" vertical="center" wrapText="1" indent="1"/>
    </xf>
    <xf numFmtId="0" fontId="34" fillId="0" borderId="0" xfId="0" applyFont="1" applyFill="1" applyBorder="1" applyAlignment="1">
      <alignment horizontal="left" vertical="top" wrapText="1" indent="15"/>
    </xf>
    <xf numFmtId="0" fontId="0" fillId="0" borderId="0" xfId="0" applyFill="1" applyBorder="1" applyAlignment="1">
      <alignment horizontal="left" vertical="top" wrapText="1" indent="11"/>
    </xf>
    <xf numFmtId="0" fontId="34" fillId="0" borderId="0" xfId="0" applyFont="1" applyFill="1" applyBorder="1" applyAlignment="1">
      <alignment horizontal="left" vertical="top" wrapText="1" indent="7"/>
    </xf>
    <xf numFmtId="0" fontId="36" fillId="0" borderId="0" xfId="0" applyFont="1" applyFill="1" applyBorder="1" applyAlignment="1">
      <alignment horizontal="left" vertical="top" wrapText="1" indent="9"/>
    </xf>
    <xf numFmtId="0" fontId="37" fillId="0" borderId="0" xfId="0" applyFont="1" applyFill="1" applyBorder="1" applyAlignment="1">
      <alignment horizontal="left" vertical="top" wrapText="1" indent="5"/>
    </xf>
    <xf numFmtId="0" fontId="7" fillId="2" borderId="4" xfId="0" applyFont="1" applyFill="1" applyBorder="1" applyAlignment="1">
      <alignment horizontal="left" vertical="top" wrapText="1" indent="3"/>
    </xf>
    <xf numFmtId="0" fontId="7" fillId="2" borderId="5" xfId="0" applyFont="1" applyFill="1" applyBorder="1" applyAlignment="1">
      <alignment horizontal="left" vertical="top" wrapText="1" indent="3"/>
    </xf>
    <xf numFmtId="0" fontId="7" fillId="2" borderId="6" xfId="0" applyFont="1" applyFill="1" applyBorder="1" applyAlignment="1">
      <alignment horizontal="left" vertical="top" wrapText="1" indent="3"/>
    </xf>
    <xf numFmtId="0" fontId="32" fillId="3" borderId="4" xfId="0" applyFont="1" applyFill="1" applyBorder="1" applyAlignment="1">
      <alignment horizontal="left" vertical="top" wrapText="1"/>
    </xf>
    <xf numFmtId="0" fontId="32" fillId="3" borderId="6" xfId="0" applyFont="1" applyFill="1" applyBorder="1" applyAlignment="1">
      <alignment horizontal="left" vertical="top" wrapText="1"/>
    </xf>
    <xf numFmtId="0" fontId="32" fillId="0" borderId="4" xfId="0" applyFont="1" applyFill="1" applyBorder="1" applyAlignment="1">
      <alignment horizontal="left" vertical="top" wrapText="1"/>
    </xf>
    <xf numFmtId="0" fontId="32" fillId="0" borderId="6" xfId="0" applyFont="1" applyFill="1" applyBorder="1" applyAlignment="1">
      <alignment horizontal="left" vertical="top" wrapText="1"/>
    </xf>
    <xf numFmtId="0" fontId="34" fillId="0" borderId="0" xfId="0" applyFont="1" applyFill="1" applyBorder="1" applyAlignment="1">
      <alignment horizontal="left" vertical="top" wrapText="1" indent="5"/>
    </xf>
    <xf numFmtId="0" fontId="0" fillId="0" borderId="0" xfId="0" applyFill="1" applyBorder="1" applyAlignment="1">
      <alignment horizontal="center" vertical="top" wrapText="1"/>
    </xf>
    <xf numFmtId="0" fontId="35" fillId="2" borderId="10" xfId="0" applyFont="1" applyFill="1" applyBorder="1" applyAlignment="1">
      <alignment horizontal="center" vertical="top" wrapText="1"/>
    </xf>
    <xf numFmtId="0" fontId="35" fillId="2" borderId="11" xfId="0" applyFont="1" applyFill="1" applyBorder="1" applyAlignment="1">
      <alignment horizontal="center" vertical="top" wrapText="1"/>
    </xf>
    <xf numFmtId="0" fontId="32" fillId="0" borderId="8" xfId="0" applyFont="1" applyFill="1" applyBorder="1" applyAlignment="1">
      <alignment horizontal="left" vertical="top" wrapText="1"/>
    </xf>
    <xf numFmtId="0" fontId="32" fillId="0" borderId="9" xfId="0" applyFont="1" applyFill="1" applyBorder="1" applyAlignment="1">
      <alignment horizontal="left" vertical="top" wrapText="1"/>
    </xf>
    <xf numFmtId="0" fontId="7" fillId="2" borderId="1" xfId="0" applyFont="1" applyFill="1" applyBorder="1" applyAlignment="1">
      <alignment horizontal="left" vertical="top" wrapText="1" indent="3"/>
    </xf>
    <xf numFmtId="0" fontId="28" fillId="0" borderId="7" xfId="0" applyFont="1" applyFill="1" applyBorder="1" applyAlignment="1">
      <alignment horizontal="center" vertical="top" wrapText="1"/>
    </xf>
    <xf numFmtId="0" fontId="21" fillId="0" borderId="0" xfId="0" applyFont="1" applyFill="1" applyBorder="1" applyAlignment="1">
      <alignment horizontal="center" vertical="top" wrapText="1"/>
    </xf>
    <xf numFmtId="0" fontId="21" fillId="0" borderId="0" xfId="0" applyFont="1" applyFill="1" applyBorder="1" applyAlignment="1">
      <alignment horizontal="left" vertical="top" wrapText="1" indent="7"/>
    </xf>
    <xf numFmtId="0" fontId="18" fillId="0" borderId="0" xfId="0" applyFont="1" applyFill="1" applyBorder="1" applyAlignment="1">
      <alignment horizontal="center" vertical="top" wrapText="1"/>
    </xf>
    <xf numFmtId="0" fontId="24" fillId="4" borderId="5" xfId="0" applyFont="1" applyFill="1" applyBorder="1" applyAlignment="1">
      <alignment horizontal="center" vertical="center" wrapText="1"/>
    </xf>
    <xf numFmtId="0" fontId="16" fillId="0" borderId="4" xfId="0" applyFont="1" applyFill="1" applyBorder="1" applyAlignment="1">
      <alignment horizontal="left" vertical="top" wrapText="1"/>
    </xf>
    <xf numFmtId="0" fontId="16" fillId="0" borderId="6" xfId="0" applyFont="1" applyFill="1" applyBorder="1" applyAlignment="1">
      <alignment horizontal="left" vertical="top" wrapText="1"/>
    </xf>
    <xf numFmtId="0" fontId="16" fillId="3" borderId="4" xfId="0" applyFont="1" applyFill="1" applyBorder="1" applyAlignment="1">
      <alignment horizontal="left" vertical="top" wrapText="1"/>
    </xf>
    <xf numFmtId="0" fontId="16" fillId="3" borderId="6" xfId="0" applyFont="1" applyFill="1" applyBorder="1" applyAlignment="1">
      <alignment horizontal="left" vertical="top" wrapText="1"/>
    </xf>
    <xf numFmtId="0" fontId="18" fillId="0" borderId="0" xfId="0" applyFont="1" applyFill="1" applyBorder="1" applyAlignment="1">
      <alignment horizontal="left" vertical="top" wrapText="1" indent="5"/>
    </xf>
    <xf numFmtId="0" fontId="0" fillId="0" borderId="4" xfId="0" applyFill="1" applyBorder="1" applyAlignment="1">
      <alignment horizontal="left" vertical="top" wrapText="1"/>
    </xf>
    <xf numFmtId="0" fontId="0" fillId="0" borderId="5" xfId="0" applyFill="1" applyBorder="1" applyAlignment="1">
      <alignment horizontal="left" vertical="top" wrapText="1"/>
    </xf>
    <xf numFmtId="0" fontId="0" fillId="0" borderId="6" xfId="0" applyFill="1" applyBorder="1" applyAlignment="1">
      <alignment horizontal="left" vertical="top" wrapText="1"/>
    </xf>
    <xf numFmtId="0" fontId="17" fillId="0" borderId="7" xfId="0" applyFont="1" applyFill="1" applyBorder="1" applyAlignment="1">
      <alignment horizontal="center" vertical="top" wrapText="1"/>
    </xf>
    <xf numFmtId="0" fontId="20" fillId="0" borderId="0" xfId="0" applyFont="1" applyFill="1" applyBorder="1" applyAlignment="1">
      <alignment horizontal="center" vertical="top" wrapText="1"/>
    </xf>
    <xf numFmtId="0" fontId="16" fillId="3" borderId="4" xfId="0" applyFont="1" applyFill="1" applyBorder="1" applyAlignment="1">
      <alignment horizontal="left" vertical="center" wrapText="1"/>
    </xf>
    <xf numFmtId="0" fontId="16" fillId="3" borderId="6" xfId="0" applyFont="1" applyFill="1" applyBorder="1" applyAlignment="1">
      <alignment horizontal="left" vertical="center" wrapText="1"/>
    </xf>
    <xf numFmtId="0" fontId="16" fillId="0" borderId="4" xfId="0" applyFont="1" applyFill="1" applyBorder="1" applyAlignment="1">
      <alignment horizontal="left" vertical="center" wrapText="1"/>
    </xf>
    <xf numFmtId="0" fontId="16" fillId="0" borderId="6" xfId="0" applyFont="1" applyFill="1" applyBorder="1" applyAlignment="1">
      <alignment horizontal="left" vertical="center" wrapText="1"/>
    </xf>
    <xf numFmtId="0" fontId="12" fillId="0" borderId="0" xfId="0" applyFont="1" applyFill="1" applyBorder="1" applyAlignment="1">
      <alignment horizontal="center" vertical="top" wrapText="1"/>
    </xf>
    <xf numFmtId="0" fontId="6" fillId="0" borderId="0" xfId="0" applyFont="1" applyFill="1" applyBorder="1" applyAlignment="1">
      <alignment horizontal="left" vertical="top" wrapText="1" indent="6"/>
    </xf>
    <xf numFmtId="0" fontId="11" fillId="0" borderId="0" xfId="0" applyFont="1" applyFill="1" applyBorder="1" applyAlignment="1">
      <alignment horizontal="center" vertical="top" wrapText="1"/>
    </xf>
    <xf numFmtId="0" fontId="1" fillId="0" borderId="0" xfId="0" applyFont="1" applyFill="1" applyBorder="1" applyAlignment="1">
      <alignment horizontal="left" vertical="top" wrapText="1" indent="2"/>
    </xf>
  </cellXfs>
  <cellStyles count="2">
    <cellStyle name="Millares"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1"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oneCellAnchor>
    <xdr:from>
      <xdr:col>0</xdr:col>
      <xdr:colOff>251459</xdr:colOff>
      <xdr:row>9</xdr:row>
      <xdr:rowOff>0</xdr:rowOff>
    </xdr:from>
    <xdr:ext cx="7260590" cy="7620"/>
    <xdr:sp macro="" textlink="">
      <xdr:nvSpPr>
        <xdr:cNvPr id="4" name="Shape 4"/>
        <xdr:cNvSpPr/>
      </xdr:nvSpPr>
      <xdr:spPr>
        <a:xfrm>
          <a:off x="250825" y="3548380"/>
          <a:ext cx="7260590" cy="7620"/>
        </a:xfrm>
        <a:custGeom>
          <a:avLst/>
          <a:gdLst/>
          <a:ahLst/>
          <a:cxnLst/>
          <a:rect l="0" t="0" r="0" b="0"/>
          <a:pathLst>
            <a:path w="7260590" h="7620">
              <a:moveTo>
                <a:pt x="7260336" y="7620"/>
              </a:moveTo>
              <a:lnTo>
                <a:pt x="0" y="7620"/>
              </a:lnTo>
              <a:lnTo>
                <a:pt x="0" y="0"/>
              </a:lnTo>
              <a:lnTo>
                <a:pt x="7260336" y="0"/>
              </a:lnTo>
              <a:lnTo>
                <a:pt x="7260336" y="7620"/>
              </a:lnTo>
              <a:close/>
            </a:path>
          </a:pathLst>
        </a:custGeom>
        <a:solidFill>
          <a:srgbClr val="000000"/>
        </a:solidFill>
      </xdr:spPr>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79756</xdr:colOff>
      <xdr:row>8</xdr:row>
      <xdr:rowOff>0</xdr:rowOff>
    </xdr:from>
    <xdr:ext cx="1042415" cy="681227"/>
    <xdr:pic>
      <xdr:nvPicPr>
        <xdr:cNvPr id="51" name="image37.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9375" y="3086735"/>
          <a:ext cx="1042670" cy="68072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2</xdr:col>
      <xdr:colOff>944118</xdr:colOff>
      <xdr:row>4</xdr:row>
      <xdr:rowOff>249173</xdr:rowOff>
    </xdr:from>
    <xdr:ext cx="1844039" cy="758951"/>
    <xdr:pic>
      <xdr:nvPicPr>
        <xdr:cNvPr id="53" name="image38.jpe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91585" y="2693035"/>
          <a:ext cx="1844040" cy="758825"/>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1</xdr:col>
      <xdr:colOff>870608</xdr:colOff>
      <xdr:row>4</xdr:row>
      <xdr:rowOff>432982</xdr:rowOff>
    </xdr:from>
    <xdr:ext cx="795801" cy="487049"/>
    <xdr:pic>
      <xdr:nvPicPr>
        <xdr:cNvPr id="60" name="image40.jpe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9710" y="2289810"/>
          <a:ext cx="795655" cy="487045"/>
        </a:xfrm>
        <a:prstGeom prst="rect">
          <a:avLst/>
        </a:prstGeom>
      </xdr:spPr>
    </xdr:pic>
    <xdr:clientData/>
  </xdr:oneCellAnchor>
  <xdr:oneCellAnchor>
    <xdr:from>
      <xdr:col>1</xdr:col>
      <xdr:colOff>770381</xdr:colOff>
      <xdr:row>5</xdr:row>
      <xdr:rowOff>433578</xdr:rowOff>
    </xdr:from>
    <xdr:ext cx="981456" cy="512063"/>
    <xdr:pic>
      <xdr:nvPicPr>
        <xdr:cNvPr id="61" name="image41.jpe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89380" y="3274060"/>
          <a:ext cx="981075" cy="512445"/>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1</xdr:col>
      <xdr:colOff>573785</xdr:colOff>
      <xdr:row>5</xdr:row>
      <xdr:rowOff>465582</xdr:rowOff>
    </xdr:from>
    <xdr:ext cx="1146047" cy="594359"/>
    <xdr:pic>
      <xdr:nvPicPr>
        <xdr:cNvPr id="62" name="image42.jpe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92530" y="3498215"/>
          <a:ext cx="1146175" cy="59436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337980</xdr:colOff>
      <xdr:row>11</xdr:row>
      <xdr:rowOff>57933</xdr:rowOff>
    </xdr:from>
    <xdr:ext cx="976215" cy="431739"/>
    <xdr:pic>
      <xdr:nvPicPr>
        <xdr:cNvPr id="76" name="image46.jpe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37820" y="4890135"/>
          <a:ext cx="975995" cy="431800"/>
        </a:xfrm>
        <a:prstGeom prst="rect">
          <a:avLst/>
        </a:prstGeom>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1"/>
  <sheetViews>
    <sheetView topLeftCell="B1" workbookViewId="0">
      <selection activeCell="G5" sqref="G5"/>
    </sheetView>
  </sheetViews>
  <sheetFormatPr baseColWidth="10" defaultColWidth="9.33203125" defaultRowHeight="12.75"/>
  <cols>
    <col min="1" max="1" width="29.5" customWidth="1"/>
    <col min="2" max="2" width="25.83203125" customWidth="1"/>
    <col min="3" max="3" width="16.1640625" customWidth="1"/>
    <col min="4" max="5" width="18" customWidth="1"/>
    <col min="6" max="6" width="11.5" customWidth="1"/>
    <col min="7" max="7" width="112.6640625" customWidth="1"/>
  </cols>
  <sheetData>
    <row r="1" spans="1:7" ht="20.25" customHeight="1">
      <c r="A1" s="357" t="s">
        <v>0</v>
      </c>
      <c r="B1" s="358"/>
      <c r="C1" s="358"/>
      <c r="D1" s="358"/>
      <c r="E1" s="358"/>
      <c r="F1" s="358"/>
    </row>
    <row r="2" spans="1:7" ht="24.75" customHeight="1">
      <c r="A2" s="359" t="s">
        <v>1</v>
      </c>
      <c r="B2" s="359"/>
      <c r="C2" s="359"/>
      <c r="D2" s="359"/>
      <c r="E2" s="359"/>
      <c r="F2" s="359"/>
    </row>
    <row r="3" spans="1:7" ht="57" customHeight="1">
      <c r="A3" s="290" t="s">
        <v>2</v>
      </c>
      <c r="B3" s="237" t="s">
        <v>3</v>
      </c>
      <c r="C3" s="333" t="s">
        <v>4</v>
      </c>
      <c r="D3" s="290" t="s">
        <v>5</v>
      </c>
      <c r="E3" s="290"/>
      <c r="F3" s="290" t="s">
        <v>6</v>
      </c>
      <c r="G3" s="259"/>
    </row>
    <row r="4" spans="1:7" ht="16.5" customHeight="1">
      <c r="A4" s="318" t="s">
        <v>7</v>
      </c>
      <c r="B4" s="345" t="s">
        <v>8</v>
      </c>
      <c r="C4" s="353">
        <v>0.01</v>
      </c>
      <c r="D4" s="320">
        <v>55000</v>
      </c>
      <c r="E4" s="354">
        <f>C4*100</f>
        <v>1</v>
      </c>
      <c r="F4" s="320">
        <v>74000</v>
      </c>
      <c r="G4" s="259" t="str">
        <f>CONCATENATE("INSERT INTO `productos`(`referencia`, `descripcion`, `anchos_tela_metro`, `unidad_medida`, `factor_apertura`, `costo_elite`, `costo_premium`, `id_tipo_p`, `proveedor_id`, `porce_precio`) VALUES ('",A4,"','",A4,"','",B4,"','",1,"','",E4,"','",D4,"','",F4,"','",1,"','",1,"','",30,"')")</f>
        <v>INSERT INTO `productos`(`referencia`, `descripcion`, `anchos_tela_metro`, `unidad_medida`, `factor_apertura`, `costo_elite`, `costo_premium`, `id_tipo_p`, `proveedor_id`, `porce_precio`) VALUES ('SOLAR SCR 3001 *','SOLAR SCR 3001 *','1,60 - 2,00 - 2,50','1','1','55000','74000','1','1','30')</v>
      </c>
    </row>
    <row r="5" spans="1:7" ht="16.5" customHeight="1">
      <c r="A5" s="76" t="s">
        <v>9</v>
      </c>
      <c r="B5" s="327" t="s">
        <v>10</v>
      </c>
      <c r="C5" s="355">
        <v>0.03</v>
      </c>
      <c r="D5" s="304">
        <v>50500</v>
      </c>
      <c r="E5" s="354">
        <f t="shared" ref="E5:E33" si="0">C5*100</f>
        <v>3</v>
      </c>
      <c r="F5" s="304">
        <v>68000</v>
      </c>
      <c r="G5" s="259" t="str">
        <f t="shared" ref="G5:G33" si="1">CONCATENATE("INSERT INTO `productos`(`referencia`, `descripcion`, `anchos_tela_metro`, `unidad_medida`, `factor_apertura`, `costo_elite`, `costo_premium`, `id_tipo_p`, `proveedor_id`, `porce_precio`) VALUES ('",A5,"','",A5,"','",B5,"','",1,"','",E5,"','",D5,"','",F5,"','",1,"','",1,"','",30,"')")</f>
        <v>INSERT INTO `productos`(`referencia`, `descripcion`, `anchos_tela_metro`, `unidad_medida`, `factor_apertura`, `costo_elite`, `costo_premium`, `id_tipo_p`, `proveedor_id`, `porce_precio`) VALUES ('SOLAR SCR 3003 *','SOLAR SCR 3003 *','1,60 - 2,00 - 2,50 - 3,00','1','3','50500','68000','1','1','30')</v>
      </c>
    </row>
    <row r="6" spans="1:7" ht="16.5" customHeight="1">
      <c r="A6" s="72" t="s">
        <v>11</v>
      </c>
      <c r="B6" s="329" t="s">
        <v>10</v>
      </c>
      <c r="C6" s="356">
        <v>0.05</v>
      </c>
      <c r="D6" s="302">
        <v>46000</v>
      </c>
      <c r="E6" s="354">
        <f t="shared" si="0"/>
        <v>5</v>
      </c>
      <c r="F6" s="302">
        <v>63000</v>
      </c>
      <c r="G6" s="259" t="str">
        <f t="shared" si="1"/>
        <v>INSERT INTO `productos`(`referencia`, `descripcion`, `anchos_tela_metro`, `unidad_medida`, `factor_apertura`, `costo_elite`, `costo_premium`, `id_tipo_p`, `proveedor_id`, `porce_precio`) VALUES ('SOLAR SCR 3005 *','SOLAR SCR 3005 *','1,60 - 2,00 - 2,50 - 3,00','1','5','46000','63000','1','1','30')</v>
      </c>
    </row>
    <row r="7" spans="1:7" ht="16.5" customHeight="1">
      <c r="A7" s="76" t="s">
        <v>12</v>
      </c>
      <c r="B7" s="327" t="s">
        <v>13</v>
      </c>
      <c r="C7" s="355">
        <v>0.03</v>
      </c>
      <c r="D7" s="304">
        <v>69000</v>
      </c>
      <c r="E7" s="354">
        <f t="shared" si="0"/>
        <v>3</v>
      </c>
      <c r="F7" s="304">
        <v>88000</v>
      </c>
      <c r="G7" s="259" t="str">
        <f t="shared" si="1"/>
        <v>INSERT INTO `productos`(`referencia`, `descripcion`, `anchos_tela_metro`, `unidad_medida`, `factor_apertura`, `costo_elite`, `costo_premium`, `id_tipo_p`, `proveedor_id`, `porce_precio`) VALUES ('SCREEN 303 *','SCREEN 303 *','1,83 - 2,50','1','3','69000','88000','1','1','30')</v>
      </c>
    </row>
    <row r="8" spans="1:7" ht="16.5" customHeight="1">
      <c r="A8" s="72" t="s">
        <v>14</v>
      </c>
      <c r="B8" s="329" t="s">
        <v>13</v>
      </c>
      <c r="C8" s="356">
        <v>0.05</v>
      </c>
      <c r="D8" s="302">
        <v>69500</v>
      </c>
      <c r="E8" s="354">
        <f t="shared" si="0"/>
        <v>5</v>
      </c>
      <c r="F8" s="302">
        <v>88000</v>
      </c>
      <c r="G8" s="259" t="str">
        <f t="shared" si="1"/>
        <v>INSERT INTO `productos`(`referencia`, `descripcion`, `anchos_tela_metro`, `unidad_medida`, `factor_apertura`, `costo_elite`, `costo_premium`, `id_tipo_p`, `proveedor_id`, `porce_precio`) VALUES ('SCREEN 305 *','SCREEN 305 *','1,83 - 2,50','1','5','69500','88000','1','1','30')</v>
      </c>
    </row>
    <row r="9" spans="1:7" ht="16.5" customHeight="1">
      <c r="A9" s="76" t="s">
        <v>15</v>
      </c>
      <c r="B9" s="331">
        <v>1.83</v>
      </c>
      <c r="C9" s="355">
        <v>0.1</v>
      </c>
      <c r="D9" s="304">
        <v>45900</v>
      </c>
      <c r="E9" s="354">
        <f t="shared" si="0"/>
        <v>10</v>
      </c>
      <c r="F9" s="304">
        <v>63000</v>
      </c>
      <c r="G9" s="259" t="str">
        <f t="shared" si="1"/>
        <v>INSERT INTO `productos`(`referencia`, `descripcion`, `anchos_tela_metro`, `unidad_medida`, `factor_apertura`, `costo_elite`, `costo_premium`, `id_tipo_p`, `proveedor_id`, `porce_precio`) VALUES ('SCREEN 310','SCREEN 310','1,83','1','10','45900','63000','1','1','30')</v>
      </c>
    </row>
    <row r="10" spans="1:7" ht="16.5" customHeight="1">
      <c r="A10" s="72" t="s">
        <v>16</v>
      </c>
      <c r="B10" s="329" t="s">
        <v>13</v>
      </c>
      <c r="C10" s="356">
        <v>0.01</v>
      </c>
      <c r="D10" s="302">
        <v>69000</v>
      </c>
      <c r="E10" s="354">
        <f t="shared" si="0"/>
        <v>1</v>
      </c>
      <c r="F10" s="302">
        <v>88000</v>
      </c>
      <c r="G10" s="259" t="str">
        <f t="shared" si="1"/>
        <v>INSERT INTO `productos`(`referencia`, `descripcion`, `anchos_tela_metro`, `unidad_medida`, `factor_apertura`, `costo_elite`, `costo_premium`, `id_tipo_p`, `proveedor_id`, `porce_precio`) VALUES ('SCREEN 401 *','SCREEN 401 *','1,83 - 2,50','1','1','69000','88000','1','1','30')</v>
      </c>
    </row>
    <row r="11" spans="1:7" ht="16.5" customHeight="1">
      <c r="A11" s="76" t="s">
        <v>17</v>
      </c>
      <c r="B11" s="327" t="s">
        <v>18</v>
      </c>
      <c r="C11" s="355">
        <v>0.1</v>
      </c>
      <c r="D11" s="304">
        <v>49500</v>
      </c>
      <c r="E11" s="354">
        <f t="shared" si="0"/>
        <v>10</v>
      </c>
      <c r="F11" s="304">
        <v>68000</v>
      </c>
      <c r="G11" s="259" t="str">
        <f t="shared" si="1"/>
        <v>INSERT INTO `productos`(`referencia`, `descripcion`, `anchos_tela_metro`, `unidad_medida`, `factor_apertura`, `costo_elite`, `costo_premium`, `id_tipo_p`, `proveedor_id`, `porce_precio`) VALUES ('SCREEN 410-L','SCREEN 410-L','1,83 - 2,50 - 3,00','1','10','49500','68000','1','1','30')</v>
      </c>
    </row>
    <row r="12" spans="1:7" ht="16.5" customHeight="1">
      <c r="A12" s="72" t="s">
        <v>19</v>
      </c>
      <c r="B12" s="329" t="s">
        <v>20</v>
      </c>
      <c r="C12" s="356">
        <v>0.11</v>
      </c>
      <c r="D12" s="302">
        <v>65000</v>
      </c>
      <c r="E12" s="354">
        <f t="shared" si="0"/>
        <v>11</v>
      </c>
      <c r="F12" s="302">
        <v>84000</v>
      </c>
      <c r="G12" s="259" t="str">
        <f t="shared" si="1"/>
        <v>INSERT INTO `productos`(`referencia`, `descripcion`, `anchos_tela_metro`, `unidad_medida`, `factor_apertura`, `costo_elite`, `costo_premium`, `id_tipo_p`, `proveedor_id`, `porce_precio`) VALUES ('SCREEN 411','SCREEN 411','1,80 - 2,50','1','11','65000','84000','1','1','30')</v>
      </c>
    </row>
    <row r="13" spans="1:7" ht="16.5" customHeight="1">
      <c r="A13" s="76" t="s">
        <v>21</v>
      </c>
      <c r="B13" s="327" t="s">
        <v>18</v>
      </c>
      <c r="C13" s="355">
        <v>0.12</v>
      </c>
      <c r="D13" s="304">
        <v>65000</v>
      </c>
      <c r="E13" s="354">
        <f t="shared" si="0"/>
        <v>12</v>
      </c>
      <c r="F13" s="304">
        <v>84000</v>
      </c>
      <c r="G13" s="259" t="str">
        <f t="shared" si="1"/>
        <v>INSERT INTO `productos`(`referencia`, `descripcion`, `anchos_tela_metro`, `unidad_medida`, `factor_apertura`, `costo_elite`, `costo_premium`, `id_tipo_p`, `proveedor_id`, `porce_precio`) VALUES ('SCREEN 412','SCREEN 412','1,83 - 2,50 - 3,00','1','12','65000','84000','1','1','30')</v>
      </c>
    </row>
    <row r="14" spans="1:7" ht="16.5" customHeight="1">
      <c r="A14" s="72" t="s">
        <v>22</v>
      </c>
      <c r="B14" s="329" t="s">
        <v>13</v>
      </c>
      <c r="C14" s="356">
        <v>0.16</v>
      </c>
      <c r="D14" s="302">
        <v>51500</v>
      </c>
      <c r="E14" s="354">
        <f t="shared" si="0"/>
        <v>16</v>
      </c>
      <c r="F14" s="302">
        <v>70000</v>
      </c>
      <c r="G14" s="259" t="str">
        <f t="shared" si="1"/>
        <v>INSERT INTO `productos`(`referencia`, `descripcion`, `anchos_tela_metro`, `unidad_medida`, `factor_apertura`, `costo_elite`, `costo_premium`, `id_tipo_p`, `proveedor_id`, `porce_precio`) VALUES ('SCREEN 416-L','SCREEN 416-L','1,83 - 2,50','1','16','51500','70000','1','1','30')</v>
      </c>
    </row>
    <row r="15" spans="1:7" ht="16.5" customHeight="1">
      <c r="A15" s="76" t="s">
        <v>23</v>
      </c>
      <c r="B15" s="327" t="s">
        <v>13</v>
      </c>
      <c r="C15" s="355">
        <v>0.1</v>
      </c>
      <c r="D15" s="304">
        <v>59500</v>
      </c>
      <c r="E15" s="354">
        <f t="shared" si="0"/>
        <v>10</v>
      </c>
      <c r="F15" s="304">
        <v>79000</v>
      </c>
      <c r="G15" s="259" t="str">
        <f t="shared" si="1"/>
        <v>INSERT INTO `productos`(`referencia`, `descripcion`, `anchos_tela_metro`, `unidad_medida`, `factor_apertura`, `costo_elite`, `costo_premium`, `id_tipo_p`, `proveedor_id`, `porce_precio`) VALUES ('SCREEN 420','SCREEN 420','1,83 - 2,50','1','10','59500','79000','1','1','30')</v>
      </c>
    </row>
    <row r="16" spans="1:7" ht="16.5" customHeight="1">
      <c r="A16" s="72" t="s">
        <v>24</v>
      </c>
      <c r="B16" s="329" t="s">
        <v>13</v>
      </c>
      <c r="C16" s="356">
        <v>0.05</v>
      </c>
      <c r="D16" s="302">
        <v>55000</v>
      </c>
      <c r="E16" s="354">
        <f t="shared" si="0"/>
        <v>5</v>
      </c>
      <c r="F16" s="302">
        <v>74000</v>
      </c>
      <c r="G16" s="259" t="str">
        <f t="shared" si="1"/>
        <v>INSERT INTO `productos`(`referencia`, `descripcion`, `anchos_tela_metro`, `unidad_medida`, `factor_apertura`, `costo_elite`, `costo_premium`, `id_tipo_p`, `proveedor_id`, `porce_precio`) VALUES ('SCREEN 425','SCREEN 425','1,83 - 2,50','1','5','55000','74000','1','1','30')</v>
      </c>
    </row>
    <row r="17" spans="1:7" ht="16.5" customHeight="1">
      <c r="A17" s="76" t="s">
        <v>25</v>
      </c>
      <c r="B17" s="327" t="s">
        <v>20</v>
      </c>
      <c r="C17" s="355">
        <v>0.08</v>
      </c>
      <c r="D17" s="304">
        <v>79000</v>
      </c>
      <c r="E17" s="354">
        <f t="shared" si="0"/>
        <v>8</v>
      </c>
      <c r="F17" s="304">
        <v>99000</v>
      </c>
      <c r="G17" s="259" t="str">
        <f t="shared" si="1"/>
        <v>INSERT INTO `productos`(`referencia`, `descripcion`, `anchos_tela_metro`, `unidad_medida`, `factor_apertura`, `costo_elite`, `costo_premium`, `id_tipo_p`, `proveedor_id`, `porce_precio`) VALUES ('SCREEN 508 NEW CRYSTAL','SCREEN 508 NEW CRYSTAL','1,80 - 2,50','1','8','79000','99000','1','1','30')</v>
      </c>
    </row>
    <row r="18" spans="1:7" ht="16.5" customHeight="1">
      <c r="A18" s="72" t="s">
        <v>26</v>
      </c>
      <c r="B18" s="329" t="s">
        <v>20</v>
      </c>
      <c r="C18" s="356">
        <v>0.11</v>
      </c>
      <c r="D18" s="302">
        <v>84000</v>
      </c>
      <c r="E18" s="354">
        <f t="shared" si="0"/>
        <v>11</v>
      </c>
      <c r="F18" s="302">
        <v>104000</v>
      </c>
      <c r="G18" s="259" t="str">
        <f t="shared" si="1"/>
        <v>INSERT INTO `productos`(`referencia`, `descripcion`, `anchos_tela_metro`, `unidad_medida`, `factor_apertura`, `costo_elite`, `costo_premium`, `id_tipo_p`, `proveedor_id`, `porce_precio`) VALUES ('SCREEN 511 ESPIGA','SCREEN 511 ESPIGA','1,80 - 2,50','1','11','84000','104000','1','1','30')</v>
      </c>
    </row>
    <row r="19" spans="1:7" ht="16.5" customHeight="1">
      <c r="A19" s="76" t="s">
        <v>27</v>
      </c>
      <c r="B19" s="327" t="s">
        <v>28</v>
      </c>
      <c r="C19" s="355">
        <v>0.03</v>
      </c>
      <c r="D19" s="304">
        <v>65000</v>
      </c>
      <c r="E19" s="354">
        <f t="shared" si="0"/>
        <v>3</v>
      </c>
      <c r="F19" s="304">
        <v>84000</v>
      </c>
      <c r="G19" s="259" t="str">
        <f t="shared" si="1"/>
        <v>INSERT INTO `productos`(`referencia`, `descripcion`, `anchos_tela_metro`, `unidad_medida`, `factor_apertura`, `costo_elite`, `costo_premium`, `id_tipo_p`, `proveedor_id`, `porce_precio`) VALUES ('SCREEN 523','SCREEN 523','2,00 - 2,50','1','3','65000','84000','1','1','30')</v>
      </c>
    </row>
    <row r="20" spans="1:7" ht="16.5" customHeight="1">
      <c r="A20" s="72" t="s">
        <v>29</v>
      </c>
      <c r="B20" s="329" t="s">
        <v>18</v>
      </c>
      <c r="C20" s="356">
        <v>0.05</v>
      </c>
      <c r="D20" s="302">
        <v>69600</v>
      </c>
      <c r="E20" s="354">
        <f t="shared" si="0"/>
        <v>5</v>
      </c>
      <c r="F20" s="302">
        <v>89000</v>
      </c>
      <c r="G20" s="259" t="str">
        <f t="shared" si="1"/>
        <v>INSERT INTO `productos`(`referencia`, `descripcion`, `anchos_tela_metro`, `unidad_medida`, `factor_apertura`, `costo_elite`, `costo_premium`, `id_tipo_p`, `proveedor_id`, `porce_precio`) VALUES ('SCREEN 550 CRISTAL','SCREEN 550 CRISTAL','1,83 - 2,50 - 3,00','1','5','69600','89000','1','1','30')</v>
      </c>
    </row>
    <row r="21" spans="1:7" ht="16.5" customHeight="1">
      <c r="A21" s="76" t="s">
        <v>30</v>
      </c>
      <c r="B21" s="327" t="s">
        <v>31</v>
      </c>
      <c r="C21" s="355">
        <v>0.03</v>
      </c>
      <c r="D21" s="304">
        <v>82550</v>
      </c>
      <c r="E21" s="354">
        <f t="shared" si="0"/>
        <v>3</v>
      </c>
      <c r="F21" s="304">
        <v>103700</v>
      </c>
      <c r="G21" s="259" t="str">
        <f t="shared" si="1"/>
        <v>INSERT INTO `productos`(`referencia`, `descripcion`, `anchos_tela_metro`, `unidad_medida`, `factor_apertura`, `costo_elite`, `costo_premium`, `id_tipo_p`, `proveedor_id`, `porce_precio`) VALUES ('SCREEN 573 RUSTICO','SCREEN 573 RUSTICO','2,00 - 2,50 - 3,00','1','3','82550','103700','1','1','30')</v>
      </c>
    </row>
    <row r="22" spans="1:7" ht="16.5" customHeight="1">
      <c r="A22" s="72" t="s">
        <v>32</v>
      </c>
      <c r="B22" s="329" t="s">
        <v>28</v>
      </c>
      <c r="C22" s="356">
        <v>0.05</v>
      </c>
      <c r="D22" s="302">
        <v>59000</v>
      </c>
      <c r="E22" s="354">
        <f t="shared" si="0"/>
        <v>5</v>
      </c>
      <c r="F22" s="302">
        <v>78000</v>
      </c>
      <c r="G22" s="259" t="str">
        <f t="shared" si="1"/>
        <v>INSERT INTO `productos`(`referencia`, `descripcion`, `anchos_tela_metro`, `unidad_medida`, `factor_apertura`, `costo_elite`, `costo_premium`, `id_tipo_p`, `proveedor_id`, `porce_precio`) VALUES ('SCREEN ESTUCO','SCREEN ESTUCO','2,00 - 2,50','1','5','59000','78000','1','1','30')</v>
      </c>
    </row>
    <row r="23" spans="1:7" ht="16.5" customHeight="1">
      <c r="A23" s="76" t="s">
        <v>33</v>
      </c>
      <c r="B23" s="327" t="s">
        <v>13</v>
      </c>
      <c r="C23" s="355">
        <v>0.03</v>
      </c>
      <c r="D23" s="304">
        <v>65000</v>
      </c>
      <c r="E23" s="354">
        <f t="shared" si="0"/>
        <v>3</v>
      </c>
      <c r="F23" s="304">
        <v>84000</v>
      </c>
      <c r="G23" s="259" t="str">
        <f t="shared" si="1"/>
        <v>INSERT INTO `productos`(`referencia`, `descripcion`, `anchos_tela_metro`, `unidad_medida`, `factor_apertura`, `costo_elite`, `costo_premium`, `id_tipo_p`, `proveedor_id`, `porce_precio`) VALUES ('SCREEN GRANITO','SCREEN GRANITO','1,83 - 2,50','1','3','65000','84000','1','1','30')</v>
      </c>
    </row>
    <row r="24" spans="1:7" ht="16.5" customHeight="1">
      <c r="A24" s="72" t="s">
        <v>34</v>
      </c>
      <c r="B24" s="329" t="s">
        <v>35</v>
      </c>
      <c r="C24" s="356">
        <v>7.0000000000000007E-2</v>
      </c>
      <c r="D24" s="302">
        <v>72000</v>
      </c>
      <c r="E24" s="354">
        <f t="shared" si="0"/>
        <v>7.0000000000000009</v>
      </c>
      <c r="F24" s="302">
        <v>92000</v>
      </c>
      <c r="G24" s="259" t="str">
        <f t="shared" si="1"/>
        <v>INSERT INTO `productos`(`referencia`, `descripcion`, `anchos_tela_metro`, `unidad_medida`, `factor_apertura`, `costo_elite`, `costo_premium`, `id_tipo_p`, `proveedor_id`, `porce_precio`) VALUES ('SCREEN JACQUARD CORCEGA','SCREEN JACQUARD CORCEGA','2,00 - 2,60','1','7','72000','92000','1','1','30')</v>
      </c>
    </row>
    <row r="25" spans="1:7" ht="16.5" customHeight="1">
      <c r="A25" s="76" t="s">
        <v>36</v>
      </c>
      <c r="B25" s="327" t="s">
        <v>35</v>
      </c>
      <c r="C25" s="355">
        <v>0.03</v>
      </c>
      <c r="D25" s="304">
        <v>72000</v>
      </c>
      <c r="E25" s="354">
        <f t="shared" si="0"/>
        <v>3</v>
      </c>
      <c r="F25" s="304">
        <v>92000</v>
      </c>
      <c r="G25" s="259" t="str">
        <f t="shared" si="1"/>
        <v>INSERT INTO `productos`(`referencia`, `descripcion`, `anchos_tela_metro`, `unidad_medida`, `factor_apertura`, `costo_elite`, `costo_premium`, `id_tipo_p`, `proveedor_id`, `porce_precio`) VALUES ('SCREEN JACQUARD INCANTO','SCREEN JACQUARD INCANTO','2,00 - 2,60','1','3','72000','92000','1','1','30')</v>
      </c>
    </row>
    <row r="26" spans="1:7" ht="16.5" customHeight="1">
      <c r="A26" s="72" t="s">
        <v>37</v>
      </c>
      <c r="B26" s="339">
        <v>2.4300000000000002</v>
      </c>
      <c r="C26" s="356">
        <v>7.0000000000000007E-2</v>
      </c>
      <c r="D26" s="302">
        <v>84000</v>
      </c>
      <c r="E26" s="354">
        <f t="shared" si="0"/>
        <v>7.0000000000000009</v>
      </c>
      <c r="F26" s="302">
        <v>104000</v>
      </c>
      <c r="G26" s="259" t="str">
        <f t="shared" si="1"/>
        <v>INSERT INTO `productos`(`referencia`, `descripcion`, `anchos_tela_metro`, `unidad_medida`, `factor_apertura`, `costo_elite`, `costo_premium`, `id_tipo_p`, `proveedor_id`, `porce_precio`) VALUES ('SCREEN PALMA','SCREEN PALMA','2,43','1','7','84000','104000','1','1','30')</v>
      </c>
    </row>
    <row r="27" spans="1:7" ht="16.5" customHeight="1">
      <c r="A27" s="76" t="s">
        <v>38</v>
      </c>
      <c r="B27" s="327" t="s">
        <v>28</v>
      </c>
      <c r="C27" s="355">
        <v>0.03</v>
      </c>
      <c r="D27" s="304">
        <v>84000</v>
      </c>
      <c r="E27" s="354">
        <f t="shared" si="0"/>
        <v>3</v>
      </c>
      <c r="F27" s="304">
        <v>104000</v>
      </c>
      <c r="G27" s="259" t="str">
        <f t="shared" si="1"/>
        <v>INSERT INTO `productos`(`referencia`, `descripcion`, `anchos_tela_metro`, `unidad_medida`, `factor_apertura`, `costo_elite`, `costo_premium`, `id_tipo_p`, `proveedor_id`, `porce_precio`) VALUES ('SCREEN PLATINUM','SCREEN PLATINUM','2,00 - 2,50','1','3','84000','104000','1','1','30')</v>
      </c>
    </row>
    <row r="28" spans="1:7" ht="16.5" customHeight="1">
      <c r="A28" s="72" t="s">
        <v>39</v>
      </c>
      <c r="B28" s="329" t="s">
        <v>13</v>
      </c>
      <c r="C28" s="356">
        <v>0.05</v>
      </c>
      <c r="D28" s="302">
        <v>67900</v>
      </c>
      <c r="E28" s="354">
        <f t="shared" si="0"/>
        <v>5</v>
      </c>
      <c r="F28" s="302">
        <v>86000</v>
      </c>
      <c r="G28" s="259" t="str">
        <f t="shared" si="1"/>
        <v>INSERT INTO `productos`(`referencia`, `descripcion`, `anchos_tela_metro`, `unidad_medida`, `factor_apertura`, `costo_elite`, `costo_premium`, `id_tipo_p`, `proveedor_id`, `porce_precio`) VALUES ('SCREEN RATAN','SCREEN RATAN','1,83 - 2,50','1','5','67900','86000','1','1','30')</v>
      </c>
    </row>
    <row r="29" spans="1:7" ht="16.5" customHeight="1">
      <c r="A29" s="76" t="s">
        <v>40</v>
      </c>
      <c r="B29" s="327" t="s">
        <v>41</v>
      </c>
      <c r="C29" s="355">
        <v>0.03</v>
      </c>
      <c r="D29" s="304">
        <v>84000</v>
      </c>
      <c r="E29" s="354">
        <f t="shared" si="0"/>
        <v>3</v>
      </c>
      <c r="F29" s="304">
        <v>104000</v>
      </c>
      <c r="G29" s="259" t="str">
        <f t="shared" si="1"/>
        <v>INSERT INTO `productos`(`referencia`, `descripcion`, `anchos_tela_metro`, `unidad_medida`, `factor_apertura`, `costo_elite`, `costo_premium`, `id_tipo_p`, `proveedor_id`, `porce_precio`) VALUES ('SCREEN REFLECTIVE *','SCREEN REFLECTIVE *','1,83 - 2,00 - 2,50','1','3','84000','104000','1','1','30')</v>
      </c>
    </row>
    <row r="30" spans="1:7" ht="16.5" customHeight="1">
      <c r="A30" s="72" t="s">
        <v>42</v>
      </c>
      <c r="B30" s="339">
        <v>2.4300000000000002</v>
      </c>
      <c r="C30" s="356">
        <v>7.0000000000000007E-2</v>
      </c>
      <c r="D30" s="302">
        <v>84000</v>
      </c>
      <c r="E30" s="354">
        <f t="shared" si="0"/>
        <v>7.0000000000000009</v>
      </c>
      <c r="F30" s="302">
        <v>104000</v>
      </c>
      <c r="G30" s="259" t="str">
        <f t="shared" si="1"/>
        <v>INSERT INTO `productos`(`referencia`, `descripcion`, `anchos_tela_metro`, `unidad_medida`, `factor_apertura`, `costo_elite`, `costo_premium`, `id_tipo_p`, `proveedor_id`, `porce_precio`) VALUES ('SCREEN SPIRAL','SCREEN SPIRAL','2,43','1','7','84000','104000','1','1','30')</v>
      </c>
    </row>
    <row r="31" spans="1:7" ht="16.5" customHeight="1">
      <c r="A31" s="76" t="s">
        <v>43</v>
      </c>
      <c r="B31" s="331">
        <v>2.4300000000000002</v>
      </c>
      <c r="C31" s="355">
        <v>7.0000000000000007E-2</v>
      </c>
      <c r="D31" s="304">
        <v>84000</v>
      </c>
      <c r="E31" s="354">
        <f t="shared" si="0"/>
        <v>7.0000000000000009</v>
      </c>
      <c r="F31" s="304">
        <v>104000</v>
      </c>
      <c r="G31" s="259" t="str">
        <f t="shared" si="1"/>
        <v>INSERT INTO `productos`(`referencia`, `descripcion`, `anchos_tela_metro`, `unidad_medida`, `factor_apertura`, `costo_elite`, `costo_premium`, `id_tipo_p`, `proveedor_id`, `porce_precio`) VALUES ('SCREEN WINTER','SCREEN WINTER','2,43','1','7','84000','104000','1','1','30')</v>
      </c>
    </row>
    <row r="32" spans="1:7" ht="16.5" customHeight="1">
      <c r="A32" s="72" t="s">
        <v>44</v>
      </c>
      <c r="B32" s="329" t="s">
        <v>13</v>
      </c>
      <c r="C32" s="356">
        <v>0</v>
      </c>
      <c r="D32" s="302">
        <v>72000</v>
      </c>
      <c r="E32" s="354">
        <v>0</v>
      </c>
      <c r="F32" s="302">
        <v>92000</v>
      </c>
      <c r="G32" s="259" t="str">
        <f t="shared" si="1"/>
        <v>INSERT INTO `productos`(`referencia`, `descripcion`, `anchos_tela_metro`, `unidad_medida`, `factor_apertura`, `costo_elite`, `costo_premium`, `id_tipo_p`, `proveedor_id`, `porce_precio`) VALUES ('SCREEN 4000','SCREEN 4000','1,83 - 2,50','1','0','72000','92000','1','1','30')</v>
      </c>
    </row>
    <row r="33" spans="1:7" ht="16.5" customHeight="1">
      <c r="A33" s="76" t="s">
        <v>45</v>
      </c>
      <c r="B33" s="327" t="s">
        <v>13</v>
      </c>
      <c r="C33" s="355">
        <v>0.05</v>
      </c>
      <c r="D33" s="304">
        <v>64000</v>
      </c>
      <c r="E33" s="354">
        <f t="shared" si="0"/>
        <v>5</v>
      </c>
      <c r="F33" s="304">
        <v>83000</v>
      </c>
      <c r="G33" s="259" t="str">
        <f t="shared" si="1"/>
        <v>INSERT INTO `productos`(`referencia`, `descripcion`, `anchos_tela_metro`, `unidad_medida`, `factor_apertura`, `costo_elite`, `costo_premium`, `id_tipo_p`, `proveedor_id`, `porce_precio`) VALUES ('SCREEN ESTUCO CRYSTAL','SCREEN ESTUCO CRYSTAL','1,83 - 2,50','1','5','64000','83000','1','1','30')</v>
      </c>
    </row>
    <row r="42" spans="1:7">
      <c r="A42" t="s">
        <v>46</v>
      </c>
    </row>
    <row r="43" spans="1:7">
      <c r="A43" t="s">
        <v>47</v>
      </c>
    </row>
    <row r="44" spans="1:7">
      <c r="A44" t="s">
        <v>48</v>
      </c>
    </row>
    <row r="45" spans="1:7">
      <c r="A45" t="s">
        <v>49</v>
      </c>
    </row>
    <row r="46" spans="1:7">
      <c r="A46" t="s">
        <v>50</v>
      </c>
    </row>
    <row r="47" spans="1:7">
      <c r="A47" t="s">
        <v>51</v>
      </c>
    </row>
    <row r="48" spans="1:7">
      <c r="A48" t="s">
        <v>52</v>
      </c>
    </row>
    <row r="49" spans="1:1">
      <c r="A49" t="s">
        <v>53</v>
      </c>
    </row>
    <row r="50" spans="1:1">
      <c r="A50" t="s">
        <v>54</v>
      </c>
    </row>
    <row r="51" spans="1:1">
      <c r="A51" t="s">
        <v>55</v>
      </c>
    </row>
    <row r="52" spans="1:1">
      <c r="A52" t="s">
        <v>56</v>
      </c>
    </row>
    <row r="53" spans="1:1">
      <c r="A53" t="s">
        <v>57</v>
      </c>
    </row>
    <row r="54" spans="1:1">
      <c r="A54" t="s">
        <v>58</v>
      </c>
    </row>
    <row r="55" spans="1:1">
      <c r="A55" t="s">
        <v>59</v>
      </c>
    </row>
    <row r="56" spans="1:1">
      <c r="A56" t="s">
        <v>60</v>
      </c>
    </row>
    <row r="57" spans="1:1">
      <c r="A57" t="s">
        <v>61</v>
      </c>
    </row>
    <row r="58" spans="1:1">
      <c r="A58" t="s">
        <v>62</v>
      </c>
    </row>
    <row r="59" spans="1:1">
      <c r="A59" t="s">
        <v>63</v>
      </c>
    </row>
    <row r="60" spans="1:1">
      <c r="A60" t="s">
        <v>64</v>
      </c>
    </row>
    <row r="61" spans="1:1">
      <c r="A61" t="s">
        <v>65</v>
      </c>
    </row>
    <row r="62" spans="1:1">
      <c r="A62" t="s">
        <v>66</v>
      </c>
    </row>
    <row r="63" spans="1:1">
      <c r="A63" t="s">
        <v>67</v>
      </c>
    </row>
    <row r="64" spans="1:1">
      <c r="A64" t="s">
        <v>68</v>
      </c>
    </row>
    <row r="65" spans="1:1">
      <c r="A65" t="s">
        <v>69</v>
      </c>
    </row>
    <row r="66" spans="1:1">
      <c r="A66" t="s">
        <v>70</v>
      </c>
    </row>
    <row r="67" spans="1:1">
      <c r="A67" t="s">
        <v>71</v>
      </c>
    </row>
    <row r="68" spans="1:1">
      <c r="A68" t="s">
        <v>72</v>
      </c>
    </row>
    <row r="69" spans="1:1">
      <c r="A69" t="s">
        <v>73</v>
      </c>
    </row>
    <row r="70" spans="1:1">
      <c r="A70" t="s">
        <v>74</v>
      </c>
    </row>
    <row r="71" spans="1:1">
      <c r="A71" t="s">
        <v>75</v>
      </c>
    </row>
  </sheetData>
  <mergeCells count="2">
    <mergeCell ref="A1:F1"/>
    <mergeCell ref="A2:F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7"/>
  <sheetViews>
    <sheetView topLeftCell="A2" workbookViewId="0">
      <selection activeCell="G3" sqref="G3"/>
    </sheetView>
  </sheetViews>
  <sheetFormatPr baseColWidth="10" defaultColWidth="9.33203125" defaultRowHeight="12.75"/>
  <cols>
    <col min="1" max="1" width="42" customWidth="1"/>
    <col min="2" max="2" width="24.83203125" customWidth="1"/>
    <col min="3" max="3" width="17.83203125" customWidth="1"/>
    <col min="4" max="5" width="24.5" customWidth="1"/>
    <col min="6" max="6" width="3.5" customWidth="1"/>
    <col min="7" max="7" width="39.83203125" customWidth="1"/>
  </cols>
  <sheetData>
    <row r="1" spans="1:7" ht="32.25" customHeight="1">
      <c r="A1" s="381" t="s">
        <v>375</v>
      </c>
      <c r="B1" s="381"/>
      <c r="C1" s="381"/>
      <c r="D1" s="381"/>
      <c r="E1" s="381"/>
      <c r="F1" s="381"/>
    </row>
    <row r="2" spans="1:7" ht="39" customHeight="1">
      <c r="A2" s="272" t="s">
        <v>376</v>
      </c>
      <c r="B2" s="237" t="s">
        <v>377</v>
      </c>
      <c r="C2" s="238" t="s">
        <v>378</v>
      </c>
      <c r="D2" s="273" t="s">
        <v>379</v>
      </c>
      <c r="E2" s="237" t="s">
        <v>380</v>
      </c>
    </row>
    <row r="3" spans="1:7" ht="18.75" customHeight="1">
      <c r="A3" s="182" t="s">
        <v>381</v>
      </c>
      <c r="B3" s="241" t="s">
        <v>382</v>
      </c>
      <c r="C3" s="274">
        <v>0.01</v>
      </c>
      <c r="D3" s="243">
        <v>72000</v>
      </c>
      <c r="E3" s="275">
        <v>79000</v>
      </c>
      <c r="F3">
        <f>C3*100</f>
        <v>1</v>
      </c>
      <c r="G3" t="str">
        <f>CONCATENATE("INSERT INTO `productos`(`referencia`, `descripcion`, `anchos_tela_metro`, `unidad_medida`, `factor_apertura`, `costo_elite`, `costo_premium`, `id_tipo_p`, `proveedor_id`, `porce_precio`) VALUES ('",A3,"','",A3,"','",B3,"','",1,"','",F3,"','",D3,"','",E3,"','",19,"','",1,"','",30,"')")</f>
        <v>INSERT INTO `productos`(`referencia`, `descripcion`, `anchos_tela_metro`, `unidad_medida`, `factor_apertura`, `costo_elite`, `costo_premium`, `id_tipo_p`, `proveedor_id`, `porce_precio`) VALUES ('SOLAR SCR 3001','SOLAR SCR 3001','1,60 - 2,00 - 2,50','1','1','72000','79000','19','1','30')</v>
      </c>
    </row>
    <row r="4" spans="1:7" ht="18.75" customHeight="1">
      <c r="A4" s="276" t="s">
        <v>383</v>
      </c>
      <c r="B4" s="244" t="s">
        <v>384</v>
      </c>
      <c r="C4" s="277">
        <v>0.03</v>
      </c>
      <c r="D4" s="246">
        <v>67000</v>
      </c>
      <c r="E4" s="271">
        <v>74000</v>
      </c>
      <c r="F4">
        <f t="shared" ref="F4:F32" si="0">C4*100</f>
        <v>3</v>
      </c>
      <c r="G4" t="str">
        <f t="shared" ref="G4:G32" si="1">CONCATENATE("INSERT INTO `productos`(`referencia`, `descripcion`, `anchos_tela_metro`, `unidad_medida`, `factor_apertura`, `costo_elite`, `costo_premium`, `id_tipo_p`, `proveedor_id`, `porce_precio`) VALUES ('",A4,"','",A4,"','",B4,"','",1,"','",F4,"','",D4,"','",E4,"','",19,"','",1,"','",30,"')")</f>
        <v>INSERT INTO `productos`(`referencia`, `descripcion`, `anchos_tela_metro`, `unidad_medida`, `factor_apertura`, `costo_elite`, `costo_premium`, `id_tipo_p`, `proveedor_id`, `porce_precio`) VALUES ('SOLAR SCR 3003','SOLAR SCR 3003','1,60 - 2,00 - 2,50 - 3,00','1','3','67000','74000','19','1','30')</v>
      </c>
    </row>
    <row r="5" spans="1:7" ht="18.75" customHeight="1">
      <c r="A5" s="278" t="s">
        <v>385</v>
      </c>
      <c r="B5" s="248" t="s">
        <v>384</v>
      </c>
      <c r="C5" s="279">
        <v>0.05</v>
      </c>
      <c r="D5" s="250">
        <v>60000</v>
      </c>
      <c r="E5" s="269">
        <v>66000</v>
      </c>
      <c r="F5">
        <f t="shared" si="0"/>
        <v>5</v>
      </c>
      <c r="G5" t="str">
        <f t="shared" si="1"/>
        <v>INSERT INTO `productos`(`referencia`, `descripcion`, `anchos_tela_metro`, `unidad_medida`, `factor_apertura`, `costo_elite`, `costo_premium`, `id_tipo_p`, `proveedor_id`, `porce_precio`) VALUES ('SOLAR SCR 3005','SOLAR SCR 3005','1,60 - 2,00 - 2,50 - 3,00','1','5','60000','66000','19','1','30')</v>
      </c>
    </row>
    <row r="6" spans="1:7" ht="18.75" customHeight="1">
      <c r="A6" s="280" t="s">
        <v>386</v>
      </c>
      <c r="B6" s="244" t="s">
        <v>387</v>
      </c>
      <c r="C6" s="277">
        <v>0.03</v>
      </c>
      <c r="D6" s="246">
        <v>86000</v>
      </c>
      <c r="E6" s="271">
        <v>95000</v>
      </c>
      <c r="F6">
        <f t="shared" si="0"/>
        <v>3</v>
      </c>
      <c r="G6" t="str">
        <f t="shared" si="1"/>
        <v>INSERT INTO `productos`(`referencia`, `descripcion`, `anchos_tela_metro`, `unidad_medida`, `factor_apertura`, `costo_elite`, `costo_premium`, `id_tipo_p`, `proveedor_id`, `porce_precio`) VALUES ('SCREEN 303','SCREEN 303','1,83 - 2,50','1','3','86000','95000','19','1','30')</v>
      </c>
    </row>
    <row r="7" spans="1:7" ht="18.75" customHeight="1">
      <c r="A7" s="281" t="s">
        <v>388</v>
      </c>
      <c r="B7" s="248" t="s">
        <v>387</v>
      </c>
      <c r="C7" s="279">
        <v>0.05</v>
      </c>
      <c r="D7" s="250">
        <v>76000</v>
      </c>
      <c r="E7" s="269">
        <v>84000</v>
      </c>
      <c r="F7">
        <f t="shared" si="0"/>
        <v>5</v>
      </c>
      <c r="G7" t="str">
        <f t="shared" si="1"/>
        <v>INSERT INTO `productos`(`referencia`, `descripcion`, `anchos_tela_metro`, `unidad_medida`, `factor_apertura`, `costo_elite`, `costo_premium`, `id_tipo_p`, `proveedor_id`, `porce_precio`) VALUES ('SCREEN 305','SCREEN 305','1,83 - 2,50','1','5','76000','84000','19','1','30')</v>
      </c>
    </row>
    <row r="8" spans="1:7" ht="18.75" customHeight="1">
      <c r="A8" s="280" t="s">
        <v>389</v>
      </c>
      <c r="B8" s="260">
        <v>1.83</v>
      </c>
      <c r="C8" s="277">
        <v>0.1</v>
      </c>
      <c r="D8" s="246">
        <v>60000</v>
      </c>
      <c r="E8" s="271">
        <v>66000</v>
      </c>
      <c r="F8">
        <f t="shared" si="0"/>
        <v>10</v>
      </c>
      <c r="G8" t="str">
        <f t="shared" si="1"/>
        <v>INSERT INTO `productos`(`referencia`, `descripcion`, `anchos_tela_metro`, `unidad_medida`, `factor_apertura`, `costo_elite`, `costo_premium`, `id_tipo_p`, `proveedor_id`, `porce_precio`) VALUES ('SCREEN 310','SCREEN 310','1,83','1','10','60000','66000','19','1','30')</v>
      </c>
    </row>
    <row r="9" spans="1:7" ht="18.75" customHeight="1">
      <c r="A9" s="281" t="s">
        <v>390</v>
      </c>
      <c r="B9" s="248" t="s">
        <v>387</v>
      </c>
      <c r="C9" s="279">
        <v>0.01</v>
      </c>
      <c r="D9" s="250">
        <v>89000</v>
      </c>
      <c r="E9" s="269">
        <v>98000</v>
      </c>
      <c r="F9">
        <f t="shared" si="0"/>
        <v>1</v>
      </c>
      <c r="G9" t="str">
        <f t="shared" si="1"/>
        <v>INSERT INTO `productos`(`referencia`, `descripcion`, `anchos_tela_metro`, `unidad_medida`, `factor_apertura`, `costo_elite`, `costo_premium`, `id_tipo_p`, `proveedor_id`, `porce_precio`) VALUES ('SCREEN 401','SCREEN 401','1,83 - 2,50','1','1','89000','98000','19','1','30')</v>
      </c>
    </row>
    <row r="10" spans="1:7" ht="18.75" customHeight="1">
      <c r="A10" s="280" t="s">
        <v>391</v>
      </c>
      <c r="B10" s="244" t="s">
        <v>392</v>
      </c>
      <c r="C10" s="277">
        <v>0.1</v>
      </c>
      <c r="D10" s="246">
        <v>63000</v>
      </c>
      <c r="E10" s="271">
        <v>70000</v>
      </c>
      <c r="F10">
        <f t="shared" si="0"/>
        <v>10</v>
      </c>
      <c r="G10" t="str">
        <f t="shared" si="1"/>
        <v>INSERT INTO `productos`(`referencia`, `descripcion`, `anchos_tela_metro`, `unidad_medida`, `factor_apertura`, `costo_elite`, `costo_premium`, `id_tipo_p`, `proveedor_id`, `porce_precio`) VALUES ('SCREEN 410-L','SCREEN 410-L','1,83 - 2,50 - 3,00','1','10','63000','70000','19','1','30')</v>
      </c>
    </row>
    <row r="11" spans="1:7" ht="18.75" customHeight="1">
      <c r="A11" s="281" t="s">
        <v>393</v>
      </c>
      <c r="B11" s="248" t="s">
        <v>394</v>
      </c>
      <c r="C11" s="279">
        <v>0.11</v>
      </c>
      <c r="D11" s="250">
        <v>85000</v>
      </c>
      <c r="E11" s="269">
        <v>94000</v>
      </c>
      <c r="F11">
        <f t="shared" si="0"/>
        <v>11</v>
      </c>
      <c r="G11" t="str">
        <f t="shared" si="1"/>
        <v>INSERT INTO `productos`(`referencia`, `descripcion`, `anchos_tela_metro`, `unidad_medida`, `factor_apertura`, `costo_elite`, `costo_premium`, `id_tipo_p`, `proveedor_id`, `porce_precio`) VALUES ('SCREEN 411','SCREEN 411','1,80 - 2,50','1','11','85000','94000','19','1','30')</v>
      </c>
    </row>
    <row r="12" spans="1:7" ht="18.75" customHeight="1">
      <c r="A12" s="280" t="s">
        <v>395</v>
      </c>
      <c r="B12" s="244" t="s">
        <v>392</v>
      </c>
      <c r="C12" s="277">
        <v>0.12</v>
      </c>
      <c r="D12" s="246">
        <v>85000</v>
      </c>
      <c r="E12" s="271">
        <v>94000</v>
      </c>
      <c r="F12">
        <f t="shared" si="0"/>
        <v>12</v>
      </c>
      <c r="G12" t="str">
        <f t="shared" si="1"/>
        <v>INSERT INTO `productos`(`referencia`, `descripcion`, `anchos_tela_metro`, `unidad_medida`, `factor_apertura`, `costo_elite`, `costo_premium`, `id_tipo_p`, `proveedor_id`, `porce_precio`) VALUES ('SCREEN 412','SCREEN 412','1,83 - 2,50 - 3,00','1','12','85000','94000','19','1','30')</v>
      </c>
    </row>
    <row r="13" spans="1:7" ht="18.75" customHeight="1">
      <c r="A13" s="281" t="s">
        <v>396</v>
      </c>
      <c r="B13" s="248" t="s">
        <v>387</v>
      </c>
      <c r="C13" s="279">
        <v>0.16</v>
      </c>
      <c r="D13" s="250">
        <v>67000</v>
      </c>
      <c r="E13" s="269">
        <v>74000</v>
      </c>
      <c r="F13">
        <f t="shared" si="0"/>
        <v>16</v>
      </c>
      <c r="G13" t="str">
        <f t="shared" si="1"/>
        <v>INSERT INTO `productos`(`referencia`, `descripcion`, `anchos_tela_metro`, `unidad_medida`, `factor_apertura`, `costo_elite`, `costo_premium`, `id_tipo_p`, `proveedor_id`, `porce_precio`) VALUES ('SCREEN 416-L','SCREEN 416-L','1,83 - 2,50','1','16','67000','74000','19','1','30')</v>
      </c>
    </row>
    <row r="14" spans="1:7" ht="18.75" customHeight="1">
      <c r="A14" s="280" t="s">
        <v>397</v>
      </c>
      <c r="B14" s="244" t="s">
        <v>387</v>
      </c>
      <c r="C14" s="277">
        <v>0.1</v>
      </c>
      <c r="D14" s="246">
        <v>86000</v>
      </c>
      <c r="E14" s="271">
        <v>95000</v>
      </c>
      <c r="F14">
        <f t="shared" si="0"/>
        <v>10</v>
      </c>
      <c r="G14" t="str">
        <f t="shared" si="1"/>
        <v>INSERT INTO `productos`(`referencia`, `descripcion`, `anchos_tela_metro`, `unidad_medida`, `factor_apertura`, `costo_elite`, `costo_premium`, `id_tipo_p`, `proveedor_id`, `porce_precio`) VALUES ('SCREEN 420','SCREEN 420','1,83 - 2,50','1','10','86000','95000','19','1','30')</v>
      </c>
    </row>
    <row r="15" spans="1:7" ht="18.75" customHeight="1">
      <c r="A15" s="281" t="s">
        <v>398</v>
      </c>
      <c r="B15" s="248" t="s">
        <v>387</v>
      </c>
      <c r="C15" s="279">
        <v>0.05</v>
      </c>
      <c r="D15" s="250">
        <v>72000</v>
      </c>
      <c r="E15" s="269">
        <v>80000</v>
      </c>
      <c r="F15">
        <f t="shared" si="0"/>
        <v>5</v>
      </c>
      <c r="G15" t="str">
        <f t="shared" si="1"/>
        <v>INSERT INTO `productos`(`referencia`, `descripcion`, `anchos_tela_metro`, `unidad_medida`, `factor_apertura`, `costo_elite`, `costo_premium`, `id_tipo_p`, `proveedor_id`, `porce_precio`) VALUES ('SCREEN 425','SCREEN 425','1,83 - 2,50','1','5','72000','80000','19','1','30')</v>
      </c>
    </row>
    <row r="16" spans="1:7" ht="18.75" customHeight="1">
      <c r="A16" s="282" t="s">
        <v>399</v>
      </c>
      <c r="B16" s="244" t="s">
        <v>394</v>
      </c>
      <c r="C16" s="277">
        <v>0.08</v>
      </c>
      <c r="D16" s="246">
        <v>99000</v>
      </c>
      <c r="E16" s="266">
        <v>109000</v>
      </c>
      <c r="F16">
        <f t="shared" si="0"/>
        <v>8</v>
      </c>
      <c r="G16" t="str">
        <f t="shared" si="1"/>
        <v>INSERT INTO `productos`(`referencia`, `descripcion`, `anchos_tela_metro`, `unidad_medida`, `factor_apertura`, `costo_elite`, `costo_premium`, `id_tipo_p`, `proveedor_id`, `porce_precio`) VALUES ('SCREEN 508 NEW CRYSTAL','SCREEN 508 NEW CRYSTAL','1,80 - 2,50','1','8','99000','109000','19','1','30')</v>
      </c>
    </row>
    <row r="17" spans="1:7" ht="18.75" customHeight="1">
      <c r="A17" s="283" t="s">
        <v>400</v>
      </c>
      <c r="B17" s="248" t="s">
        <v>394</v>
      </c>
      <c r="C17" s="279">
        <v>0.11</v>
      </c>
      <c r="D17" s="284">
        <v>105000</v>
      </c>
      <c r="E17" s="267">
        <v>115000</v>
      </c>
      <c r="F17">
        <f t="shared" si="0"/>
        <v>11</v>
      </c>
      <c r="G17" t="str">
        <f t="shared" si="1"/>
        <v>INSERT INTO `productos`(`referencia`, `descripcion`, `anchos_tela_metro`, `unidad_medida`, `factor_apertura`, `costo_elite`, `costo_premium`, `id_tipo_p`, `proveedor_id`, `porce_precio`) VALUES ('SCREEN 511 ESPIGA','SCREEN 511 ESPIGA','1,80 - 2,50','1','11','105000','115000','19','1','30')</v>
      </c>
    </row>
    <row r="18" spans="1:7" ht="18.75" customHeight="1">
      <c r="A18" s="280" t="s">
        <v>401</v>
      </c>
      <c r="B18" s="244" t="s">
        <v>402</v>
      </c>
      <c r="C18" s="277">
        <v>0.03</v>
      </c>
      <c r="D18" s="246">
        <v>82000</v>
      </c>
      <c r="E18" s="271">
        <v>90000</v>
      </c>
      <c r="F18">
        <f t="shared" si="0"/>
        <v>3</v>
      </c>
      <c r="G18" t="str">
        <f t="shared" si="1"/>
        <v>INSERT INTO `productos`(`referencia`, `descripcion`, `anchos_tela_metro`, `unidad_medida`, `factor_apertura`, `costo_elite`, `costo_premium`, `id_tipo_p`, `proveedor_id`, `porce_precio`) VALUES ('SCREEN 523','SCREEN 523','2,00 - 2,50','1','3','82000','90000','19','1','30')</v>
      </c>
    </row>
    <row r="19" spans="1:7" ht="18.75" customHeight="1">
      <c r="A19" s="190" t="s">
        <v>403</v>
      </c>
      <c r="B19" s="248" t="s">
        <v>392</v>
      </c>
      <c r="C19" s="279">
        <v>0.05</v>
      </c>
      <c r="D19" s="250">
        <v>87000</v>
      </c>
      <c r="E19" s="269">
        <v>96000</v>
      </c>
      <c r="F19">
        <f t="shared" si="0"/>
        <v>5</v>
      </c>
      <c r="G19" t="str">
        <f t="shared" si="1"/>
        <v>INSERT INTO `productos`(`referencia`, `descripcion`, `anchos_tela_metro`, `unidad_medida`, `factor_apertura`, `costo_elite`, `costo_premium`, `id_tipo_p`, `proveedor_id`, `porce_precio`) VALUES ('SCREEN 550 CRISTAL','SCREEN 550 CRISTAL','1,83 - 2,50 - 3,00','1','5','87000','96000','19','1','30')</v>
      </c>
    </row>
    <row r="20" spans="1:7" ht="18.75" customHeight="1">
      <c r="A20" s="186" t="s">
        <v>404</v>
      </c>
      <c r="B20" s="244" t="s">
        <v>405</v>
      </c>
      <c r="C20" s="277">
        <v>0.03</v>
      </c>
      <c r="D20" s="285">
        <v>105000</v>
      </c>
      <c r="E20" s="266">
        <v>115000</v>
      </c>
      <c r="F20">
        <f t="shared" si="0"/>
        <v>3</v>
      </c>
      <c r="G20" t="str">
        <f t="shared" si="1"/>
        <v>INSERT INTO `productos`(`referencia`, `descripcion`, `anchos_tela_metro`, `unidad_medida`, `factor_apertura`, `costo_elite`, `costo_premium`, `id_tipo_p`, `proveedor_id`, `porce_precio`) VALUES ('SCREEN 573 RUSTICO','SCREEN 573 RUSTICO','2,00 - 2,50 - 3,00','1','3','105000','115000','19','1','30')</v>
      </c>
    </row>
    <row r="21" spans="1:7" ht="18.75" customHeight="1">
      <c r="A21" s="278" t="s">
        <v>406</v>
      </c>
      <c r="B21" s="248" t="s">
        <v>402</v>
      </c>
      <c r="C21" s="279">
        <v>0.05</v>
      </c>
      <c r="D21" s="250">
        <v>77000</v>
      </c>
      <c r="E21" s="269">
        <v>85000</v>
      </c>
      <c r="F21">
        <f t="shared" si="0"/>
        <v>5</v>
      </c>
      <c r="G21" t="str">
        <f t="shared" si="1"/>
        <v>INSERT INTO `productos`(`referencia`, `descripcion`, `anchos_tela_metro`, `unidad_medida`, `factor_apertura`, `costo_elite`, `costo_premium`, `id_tipo_p`, `proveedor_id`, `porce_precio`) VALUES ('SCREEN ESTUCO','SCREEN ESTUCO','2,00 - 2,50','1','5','77000','85000','19','1','30')</v>
      </c>
    </row>
    <row r="22" spans="1:7" ht="18.75" customHeight="1">
      <c r="A22" s="286" t="s">
        <v>407</v>
      </c>
      <c r="B22" s="244" t="s">
        <v>387</v>
      </c>
      <c r="C22" s="277">
        <v>0.03</v>
      </c>
      <c r="D22" s="246">
        <v>80000</v>
      </c>
      <c r="E22" s="271">
        <v>88000</v>
      </c>
      <c r="F22">
        <f t="shared" si="0"/>
        <v>3</v>
      </c>
      <c r="G22" t="str">
        <f t="shared" si="1"/>
        <v>INSERT INTO `productos`(`referencia`, `descripcion`, `anchos_tela_metro`, `unidad_medida`, `factor_apertura`, `costo_elite`, `costo_premium`, `id_tipo_p`, `proveedor_id`, `porce_precio`) VALUES ('SCREEN GRANITO','SCREEN GRANITO','1,83 - 2,50','1','3','80000','88000','19','1','30')</v>
      </c>
    </row>
    <row r="23" spans="1:7" ht="18.75" customHeight="1">
      <c r="A23" s="287" t="s">
        <v>408</v>
      </c>
      <c r="B23" s="248" t="s">
        <v>409</v>
      </c>
      <c r="C23" s="279">
        <v>7.0000000000000007E-2</v>
      </c>
      <c r="D23" s="250">
        <v>92000</v>
      </c>
      <c r="E23" s="267">
        <v>101000</v>
      </c>
      <c r="F23">
        <f t="shared" si="0"/>
        <v>7.0000000000000009</v>
      </c>
      <c r="G23" t="str">
        <f t="shared" si="1"/>
        <v>INSERT INTO `productos`(`referencia`, `descripcion`, `anchos_tela_metro`, `unidad_medida`, `factor_apertura`, `costo_elite`, `costo_premium`, `id_tipo_p`, `proveedor_id`, `porce_precio`) VALUES ('SCREEN JACQUARD CORCEGA','SCREEN JACQUARD CORCEGA','2,00 - 2,60','1','7','92000','101000','19','1','30')</v>
      </c>
    </row>
    <row r="24" spans="1:7" ht="18.75" customHeight="1">
      <c r="A24" s="288" t="s">
        <v>410</v>
      </c>
      <c r="B24" s="244" t="s">
        <v>409</v>
      </c>
      <c r="C24" s="277">
        <v>0.03</v>
      </c>
      <c r="D24" s="246">
        <v>92000</v>
      </c>
      <c r="E24" s="266">
        <v>101000</v>
      </c>
      <c r="F24">
        <f t="shared" si="0"/>
        <v>3</v>
      </c>
      <c r="G24" t="str">
        <f t="shared" si="1"/>
        <v>INSERT INTO `productos`(`referencia`, `descripcion`, `anchos_tela_metro`, `unidad_medida`, `factor_apertura`, `costo_elite`, `costo_premium`, `id_tipo_p`, `proveedor_id`, `porce_precio`) VALUES ('SCREEN JACQUARD INCANTO','SCREEN JACQUARD INCANTO','2,00 - 2,60','1','3','92000','101000','19','1','30')</v>
      </c>
    </row>
    <row r="25" spans="1:7" ht="18.75" customHeight="1">
      <c r="A25" s="278" t="s">
        <v>411</v>
      </c>
      <c r="B25" s="261">
        <v>2.4300000000000002</v>
      </c>
      <c r="C25" s="279">
        <v>7.0000000000000007E-2</v>
      </c>
      <c r="D25" s="284">
        <v>110000</v>
      </c>
      <c r="E25" s="267">
        <v>120000</v>
      </c>
      <c r="F25">
        <f t="shared" si="0"/>
        <v>7.0000000000000009</v>
      </c>
      <c r="G25" t="str">
        <f t="shared" si="1"/>
        <v>INSERT INTO `productos`(`referencia`, `descripcion`, `anchos_tela_metro`, `unidad_medida`, `factor_apertura`, `costo_elite`, `costo_premium`, `id_tipo_p`, `proveedor_id`, `porce_precio`) VALUES ('SCREEN PALMA','SCREEN PALMA','2,43','1','7','110000','120000','19','1','30')</v>
      </c>
    </row>
    <row r="26" spans="1:7" ht="18.75" customHeight="1">
      <c r="A26" s="286" t="s">
        <v>412</v>
      </c>
      <c r="B26" s="244" t="s">
        <v>402</v>
      </c>
      <c r="C26" s="277">
        <v>0.03</v>
      </c>
      <c r="D26" s="285">
        <v>105000</v>
      </c>
      <c r="E26" s="266">
        <v>115000</v>
      </c>
      <c r="F26">
        <f t="shared" si="0"/>
        <v>3</v>
      </c>
      <c r="G26" t="str">
        <f t="shared" si="1"/>
        <v>INSERT INTO `productos`(`referencia`, `descripcion`, `anchos_tela_metro`, `unidad_medida`, `factor_apertura`, `costo_elite`, `costo_premium`, `id_tipo_p`, `proveedor_id`, `porce_precio`) VALUES ('SCREEN PLATINUM','SCREEN PLATINUM','2,00 - 2,50','1','3','105000','115000','19','1','30')</v>
      </c>
    </row>
    <row r="27" spans="1:7" ht="18.75" customHeight="1">
      <c r="A27" s="278" t="s">
        <v>413</v>
      </c>
      <c r="B27" s="248" t="s">
        <v>387</v>
      </c>
      <c r="C27" s="279">
        <v>0.05</v>
      </c>
      <c r="D27" s="250">
        <v>84000</v>
      </c>
      <c r="E27" s="269">
        <v>93000</v>
      </c>
      <c r="F27">
        <f t="shared" si="0"/>
        <v>5</v>
      </c>
      <c r="G27" t="str">
        <f t="shared" si="1"/>
        <v>INSERT INTO `productos`(`referencia`, `descripcion`, `anchos_tela_metro`, `unidad_medida`, `factor_apertura`, `costo_elite`, `costo_premium`, `id_tipo_p`, `proveedor_id`, `porce_precio`) VALUES ('SCREEN RATAN','SCREEN RATAN','1,83 - 2,50','1','5','84000','93000','19','1','30')</v>
      </c>
    </row>
    <row r="28" spans="1:7" ht="18.75" customHeight="1">
      <c r="A28" s="186" t="s">
        <v>414</v>
      </c>
      <c r="B28" s="244" t="s">
        <v>415</v>
      </c>
      <c r="C28" s="277">
        <v>0.03</v>
      </c>
      <c r="D28" s="285">
        <v>110000</v>
      </c>
      <c r="E28" s="266">
        <v>120000</v>
      </c>
      <c r="F28">
        <f t="shared" si="0"/>
        <v>3</v>
      </c>
      <c r="G28" t="str">
        <f t="shared" si="1"/>
        <v>INSERT INTO `productos`(`referencia`, `descripcion`, `anchos_tela_metro`, `unidad_medida`, `factor_apertura`, `costo_elite`, `costo_premium`, `id_tipo_p`, `proveedor_id`, `porce_precio`) VALUES ('SCREEN REFLECTIVE','SCREEN REFLECTIVE','1,83 - 2,00 - 2,50','1','3','110000','120000','19','1','30')</v>
      </c>
    </row>
    <row r="29" spans="1:7" ht="18.75" customHeight="1">
      <c r="A29" s="278" t="s">
        <v>416</v>
      </c>
      <c r="B29" s="261">
        <v>2.4300000000000002</v>
      </c>
      <c r="C29" s="279">
        <v>7.0000000000000007E-2</v>
      </c>
      <c r="D29" s="284">
        <v>110000</v>
      </c>
      <c r="E29" s="267">
        <v>120000</v>
      </c>
      <c r="F29">
        <f t="shared" si="0"/>
        <v>7.0000000000000009</v>
      </c>
      <c r="G29" t="str">
        <f t="shared" si="1"/>
        <v>INSERT INTO `productos`(`referencia`, `descripcion`, `anchos_tela_metro`, `unidad_medida`, `factor_apertura`, `costo_elite`, `costo_premium`, `id_tipo_p`, `proveedor_id`, `porce_precio`) VALUES ('SCREEN SPIRAL','SCREEN SPIRAL','2,43','1','7','110000','120000','19','1','30')</v>
      </c>
    </row>
    <row r="30" spans="1:7" ht="18.75" customHeight="1">
      <c r="A30" s="276" t="s">
        <v>417</v>
      </c>
      <c r="B30" s="260">
        <v>2.4300000000000002</v>
      </c>
      <c r="C30" s="277">
        <v>7.0000000000000007E-2</v>
      </c>
      <c r="D30" s="285">
        <v>110000</v>
      </c>
      <c r="E30" s="266">
        <v>120000</v>
      </c>
      <c r="F30">
        <f t="shared" si="0"/>
        <v>7.0000000000000009</v>
      </c>
      <c r="G30" t="str">
        <f t="shared" si="1"/>
        <v>INSERT INTO `productos`(`referencia`, `descripcion`, `anchos_tela_metro`, `unidad_medida`, `factor_apertura`, `costo_elite`, `costo_premium`, `id_tipo_p`, `proveedor_id`, `porce_precio`) VALUES ('SCREEN WINTER','SCREEN WINTER','2,43','1','7','110000','120000','19','1','30')</v>
      </c>
    </row>
    <row r="31" spans="1:7" ht="18.75" customHeight="1">
      <c r="A31" s="281" t="s">
        <v>418</v>
      </c>
      <c r="B31" s="248" t="s">
        <v>387</v>
      </c>
      <c r="C31" s="279">
        <v>0</v>
      </c>
      <c r="D31" s="250">
        <v>94000</v>
      </c>
      <c r="E31" s="267">
        <v>104000</v>
      </c>
      <c r="F31">
        <f t="shared" si="0"/>
        <v>0</v>
      </c>
      <c r="G31" t="str">
        <f t="shared" si="1"/>
        <v>INSERT INTO `productos`(`referencia`, `descripcion`, `anchos_tela_metro`, `unidad_medida`, `factor_apertura`, `costo_elite`, `costo_premium`, `id_tipo_p`, `proveedor_id`, `porce_precio`) VALUES ('SCREEN 4000','SCREEN 4000','1,83 - 2,50','1','0','94000','104000','19','1','30')</v>
      </c>
    </row>
    <row r="32" spans="1:7" ht="18.75" customHeight="1">
      <c r="A32" s="282" t="s">
        <v>419</v>
      </c>
      <c r="B32" s="244" t="s">
        <v>387</v>
      </c>
      <c r="C32" s="277">
        <v>0.05</v>
      </c>
      <c r="D32" s="246">
        <v>84000</v>
      </c>
      <c r="E32" s="271">
        <v>93000</v>
      </c>
      <c r="F32">
        <f t="shared" si="0"/>
        <v>5</v>
      </c>
      <c r="G32" t="str">
        <f t="shared" si="1"/>
        <v>INSERT INTO `productos`(`referencia`, `descripcion`, `anchos_tela_metro`, `unidad_medida`, `factor_apertura`, `costo_elite`, `costo_premium`, `id_tipo_p`, `proveedor_id`, `porce_precio`) VALUES ('SCREEN ESTUCO CRYSTAL','SCREEN ESTUCO CRYSTAL','1,83 - 2,50','1','5','84000','93000','19','1','30')</v>
      </c>
    </row>
    <row r="38" spans="1:1">
      <c r="A38" t="s">
        <v>420</v>
      </c>
    </row>
    <row r="39" spans="1:1">
      <c r="A39" t="s">
        <v>421</v>
      </c>
    </row>
    <row r="40" spans="1:1">
      <c r="A40" t="s">
        <v>422</v>
      </c>
    </row>
    <row r="41" spans="1:1">
      <c r="A41" t="s">
        <v>423</v>
      </c>
    </row>
    <row r="42" spans="1:1">
      <c r="A42" t="s">
        <v>424</v>
      </c>
    </row>
    <row r="43" spans="1:1">
      <c r="A43" t="s">
        <v>425</v>
      </c>
    </row>
    <row r="44" spans="1:1">
      <c r="A44" t="s">
        <v>426</v>
      </c>
    </row>
    <row r="45" spans="1:1">
      <c r="A45" t="s">
        <v>427</v>
      </c>
    </row>
    <row r="46" spans="1:1">
      <c r="A46" t="s">
        <v>428</v>
      </c>
    </row>
    <row r="47" spans="1:1">
      <c r="A47" t="s">
        <v>429</v>
      </c>
    </row>
    <row r="48" spans="1:1">
      <c r="A48" t="s">
        <v>430</v>
      </c>
    </row>
    <row r="49" spans="1:1">
      <c r="A49" t="s">
        <v>431</v>
      </c>
    </row>
    <row r="50" spans="1:1">
      <c r="A50" t="s">
        <v>432</v>
      </c>
    </row>
    <row r="51" spans="1:1">
      <c r="A51" t="s">
        <v>433</v>
      </c>
    </row>
    <row r="52" spans="1:1">
      <c r="A52" t="s">
        <v>434</v>
      </c>
    </row>
    <row r="53" spans="1:1">
      <c r="A53" t="s">
        <v>435</v>
      </c>
    </row>
    <row r="54" spans="1:1">
      <c r="A54" t="s">
        <v>436</v>
      </c>
    </row>
    <row r="55" spans="1:1">
      <c r="A55" t="s">
        <v>437</v>
      </c>
    </row>
    <row r="56" spans="1:1">
      <c r="A56" t="s">
        <v>438</v>
      </c>
    </row>
    <row r="57" spans="1:1">
      <c r="A57" t="s">
        <v>439</v>
      </c>
    </row>
    <row r="58" spans="1:1">
      <c r="A58" t="s">
        <v>440</v>
      </c>
    </row>
    <row r="59" spans="1:1">
      <c r="A59" t="s">
        <v>441</v>
      </c>
    </row>
    <row r="60" spans="1:1">
      <c r="A60" t="s">
        <v>442</v>
      </c>
    </row>
    <row r="61" spans="1:1">
      <c r="A61" t="s">
        <v>443</v>
      </c>
    </row>
    <row r="62" spans="1:1">
      <c r="A62" t="s">
        <v>444</v>
      </c>
    </row>
    <row r="63" spans="1:1">
      <c r="A63" t="s">
        <v>445</v>
      </c>
    </row>
    <row r="64" spans="1:1">
      <c r="A64" t="s">
        <v>446</v>
      </c>
    </row>
    <row r="65" spans="1:1">
      <c r="A65" t="s">
        <v>447</v>
      </c>
    </row>
    <row r="66" spans="1:1">
      <c r="A66" t="s">
        <v>448</v>
      </c>
    </row>
    <row r="67" spans="1:1">
      <c r="A67" t="s">
        <v>449</v>
      </c>
    </row>
  </sheetData>
  <mergeCells count="1">
    <mergeCell ref="A1:F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zoomScale="80" zoomScaleNormal="80" workbookViewId="0">
      <selection activeCell="G3" sqref="G3"/>
    </sheetView>
  </sheetViews>
  <sheetFormatPr baseColWidth="10" defaultColWidth="9.33203125" defaultRowHeight="12.75"/>
  <cols>
    <col min="1" max="1" width="42" customWidth="1"/>
    <col min="2" max="2" width="24.83203125" customWidth="1"/>
    <col min="3" max="3" width="17.83203125" customWidth="1"/>
    <col min="4" max="5" width="24.5" customWidth="1"/>
    <col min="6" max="6" width="3.5" customWidth="1"/>
    <col min="7" max="7" width="21.83203125" customWidth="1"/>
  </cols>
  <sheetData>
    <row r="1" spans="1:7" ht="32.25" customHeight="1">
      <c r="A1" s="382" t="s">
        <v>450</v>
      </c>
      <c r="B1" s="382"/>
      <c r="C1" s="382"/>
      <c r="D1" s="382"/>
      <c r="E1" s="382"/>
      <c r="F1" s="382"/>
    </row>
    <row r="2" spans="1:7" ht="39" customHeight="1">
      <c r="A2" s="236" t="s">
        <v>376</v>
      </c>
      <c r="B2" s="237" t="s">
        <v>377</v>
      </c>
      <c r="C2" s="238" t="s">
        <v>378</v>
      </c>
      <c r="D2" s="236" t="s">
        <v>379</v>
      </c>
      <c r="E2" s="258" t="s">
        <v>451</v>
      </c>
    </row>
    <row r="3" spans="1:7" ht="17.850000000000001" customHeight="1">
      <c r="A3" s="240" t="s">
        <v>452</v>
      </c>
      <c r="B3" s="241" t="s">
        <v>453</v>
      </c>
      <c r="C3" s="240" t="s">
        <v>454</v>
      </c>
      <c r="D3" s="242">
        <v>52000</v>
      </c>
      <c r="E3" s="242">
        <v>58000</v>
      </c>
      <c r="G3" s="259" t="str">
        <f>CONCATENATE("INSERT INTO `productos`(`referencia`, `descripcion`, `anchos_tela_metro`, `unidad_medida`, `factor_apertura`, `costo_elite`, `costo_premium`, `id_tipo_p`, `proveedor_id`, `porce_precio`) VALUES ('",A3,"','",A3,"','",B3,"','",1,"','",C3,"','",D3,"','",E3,"','",20,"','",1,"','",30,"')")</f>
        <v>INSERT INTO `productos`(`referencia`, `descripcion`, `anchos_tela_metro`, `unidad_medida`, `factor_apertura`, `costo_elite`, `costo_premium`, `id_tipo_p`, `proveedor_id`, `porce_precio`) VALUES ('SOLAR ATENAS','SOLAR ATENAS','2,00 - 2,40','1','Trasluz','52000','58000','20','1','30')</v>
      </c>
    </row>
    <row r="4" spans="1:7" ht="18.75" customHeight="1">
      <c r="A4" s="195" t="s">
        <v>455</v>
      </c>
      <c r="B4" s="260">
        <v>2.4</v>
      </c>
      <c r="C4" s="195" t="s">
        <v>454</v>
      </c>
      <c r="D4" s="245">
        <v>87000</v>
      </c>
      <c r="E4" s="245">
        <v>96000</v>
      </c>
      <c r="G4" s="259" t="str">
        <f t="shared" ref="G4:G9" si="0">CONCATENATE("INSERT INTO `productos`(`referencia`, `descripcion`, `anchos_tela_metro`, `unidad_medida`, `factor_apertura`, `costo_elite`, `costo_premium`, `id_tipo_p`, `proveedor_id`, `porce_precio`) VALUES ('",A4,"','",A4,"','",B4,"','",1,"','",C4,"','",D4,"','",E4,"','",20,"','",1,"','",30,"')")</f>
        <v>INSERT INTO `productos`(`referencia`, `descripcion`, `anchos_tela_metro`, `unidad_medida`, `factor_apertura`, `costo_elite`, `costo_premium`, `id_tipo_p`, `proveedor_id`, `porce_precio`) VALUES ('SOLAR LISBOA','SOLAR LISBOA','2,4','1','Trasluz','87000','96000','20','1','30')</v>
      </c>
    </row>
    <row r="5" spans="1:7" ht="18.75" customHeight="1">
      <c r="A5" s="247" t="s">
        <v>456</v>
      </c>
      <c r="B5" s="261">
        <v>2.4</v>
      </c>
      <c r="C5" s="247" t="s">
        <v>454</v>
      </c>
      <c r="D5" s="249">
        <v>90000</v>
      </c>
      <c r="E5" s="249">
        <v>99000</v>
      </c>
      <c r="G5" s="259" t="str">
        <f t="shared" si="0"/>
        <v>INSERT INTO `productos`(`referencia`, `descripcion`, `anchos_tela_metro`, `unidad_medida`, `factor_apertura`, `costo_elite`, `costo_premium`, `id_tipo_p`, `proveedor_id`, `porce_precio`) VALUES ('SOLAR LISBOA PRINTED','SOLAR LISBOA PRINTED','2,4','1','Trasluz','90000','99000','20','1','30')</v>
      </c>
    </row>
    <row r="6" spans="1:7" ht="18.75" customHeight="1">
      <c r="A6" s="195" t="s">
        <v>457</v>
      </c>
      <c r="B6" s="260">
        <v>1.95</v>
      </c>
      <c r="C6" s="195" t="s">
        <v>454</v>
      </c>
      <c r="D6" s="245">
        <v>69000</v>
      </c>
      <c r="E6" s="245">
        <v>76000</v>
      </c>
      <c r="G6" s="259" t="str">
        <f t="shared" si="0"/>
        <v>INSERT INTO `productos`(`referencia`, `descripcion`, `anchos_tela_metro`, `unidad_medida`, `factor_apertura`, `costo_elite`, `costo_premium`, `id_tipo_p`, `proveedor_id`, `porce_precio`) VALUES ('SOLAR MONACO','SOLAR MONACO','1,95','1','Trasluz','69000','76000','20','1','30')</v>
      </c>
    </row>
    <row r="7" spans="1:7" ht="18.75" customHeight="1">
      <c r="A7" s="247" t="s">
        <v>458</v>
      </c>
      <c r="B7" s="261">
        <v>2.8</v>
      </c>
      <c r="C7" s="247" t="s">
        <v>454</v>
      </c>
      <c r="D7" s="249">
        <v>66000</v>
      </c>
      <c r="E7" s="249">
        <v>73000</v>
      </c>
      <c r="G7" s="259" t="str">
        <f t="shared" si="0"/>
        <v>INSERT INTO `productos`(`referencia`, `descripcion`, `anchos_tela_metro`, `unidad_medida`, `factor_apertura`, `costo_elite`, `costo_premium`, `id_tipo_p`, `proveedor_id`, `porce_precio`) VALUES ('SOLAR MUCUR','SOLAR MUCUR','2,8','1','Trasluz','66000','73000','20','1','30')</v>
      </c>
    </row>
    <row r="8" spans="1:7" ht="18.75" customHeight="1">
      <c r="A8" s="195" t="s">
        <v>459</v>
      </c>
      <c r="B8" s="260">
        <v>2.8</v>
      </c>
      <c r="C8" s="195" t="s">
        <v>454</v>
      </c>
      <c r="D8" s="245">
        <v>66000</v>
      </c>
      <c r="E8" s="245">
        <v>73000</v>
      </c>
      <c r="G8" s="259" t="str">
        <f t="shared" si="0"/>
        <v>INSERT INTO `productos`(`referencia`, `descripcion`, `anchos_tela_metro`, `unidad_medida`, `factor_apertura`, `costo_elite`, `costo_premium`, `id_tipo_p`, `proveedor_id`, `porce_precio`) VALUES ('SOLAR TOKYO','SOLAR TOKYO','2,8','1','Trasluz','66000','73000','20','1','30')</v>
      </c>
    </row>
    <row r="9" spans="1:7" ht="18.75" customHeight="1">
      <c r="A9" s="247" t="s">
        <v>460</v>
      </c>
      <c r="B9" s="261">
        <v>2</v>
      </c>
      <c r="C9" s="247" t="s">
        <v>454</v>
      </c>
      <c r="D9" s="249">
        <v>69000</v>
      </c>
      <c r="E9" s="249">
        <v>76000</v>
      </c>
      <c r="G9" s="259" t="str">
        <f t="shared" si="0"/>
        <v>INSERT INTO `productos`(`referencia`, `descripcion`, `anchos_tela_metro`, `unidad_medida`, `factor_apertura`, `costo_elite`, `costo_premium`, `id_tipo_p`, `proveedor_id`, `porce_precio`) VALUES ('SOLAR TOLEDO','SOLAR TOLEDO','2','1','Trasluz','69000','76000','20','1','30')</v>
      </c>
    </row>
    <row r="10" spans="1:7" ht="32.25" customHeight="1">
      <c r="A10" s="381" t="s">
        <v>461</v>
      </c>
      <c r="B10" s="381"/>
      <c r="C10" s="381"/>
      <c r="D10" s="381"/>
      <c r="E10" s="381"/>
      <c r="F10" s="381"/>
      <c r="G10" s="259"/>
    </row>
    <row r="11" spans="1:7" ht="38.25" customHeight="1">
      <c r="A11" s="262" t="s">
        <v>376</v>
      </c>
      <c r="B11" s="263" t="s">
        <v>377</v>
      </c>
      <c r="C11" s="264" t="s">
        <v>378</v>
      </c>
      <c r="D11" s="263" t="s">
        <v>462</v>
      </c>
      <c r="E11" s="265" t="s">
        <v>451</v>
      </c>
      <c r="G11" s="259"/>
    </row>
    <row r="12" spans="1:7" ht="23.45" customHeight="1">
      <c r="A12" s="195" t="s">
        <v>463</v>
      </c>
      <c r="B12" s="244" t="s">
        <v>464</v>
      </c>
      <c r="C12" s="195" t="s">
        <v>465</v>
      </c>
      <c r="D12" s="245">
        <v>89700</v>
      </c>
      <c r="E12" s="266">
        <v>100000</v>
      </c>
      <c r="G12" s="259" t="str">
        <f>CONCATENATE("INSERT INTO `productos`(`referencia`, `descripcion`, `anchos_tela_metro`, `unidad_medida`, `factor_apertura`, `costo_elite`, `costo_premium`, `id_tipo_p`, `proveedor_id`, `porce_precio`) VALUES ('",A12,"','",A12,"','",B12,"','",1,"','",C12,"','",D12,"','",E12,"','",21,"','",1,"','",30,"')")</f>
        <v>INSERT INTO `productos`(`referencia`, `descripcion`, `anchos_tela_metro`, `unidad_medida`, `factor_apertura`, `costo_elite`, `costo_premium`, `id_tipo_p`, `proveedor_id`, `porce_precio`) VALUES ('BLACKOUT DUAL COLOR','BLACKOUT DUAL COLOR','2,00 - 2,80','1','Blackout','89700','100000','21','1','30')</v>
      </c>
    </row>
    <row r="13" spans="1:7" ht="24" customHeight="1">
      <c r="A13" s="247" t="s">
        <v>466</v>
      </c>
      <c r="B13" s="261">
        <v>3.1</v>
      </c>
      <c r="C13" s="247" t="s">
        <v>465</v>
      </c>
      <c r="D13" s="249">
        <v>140000</v>
      </c>
      <c r="E13" s="267">
        <v>154000</v>
      </c>
      <c r="G13" s="259" t="str">
        <f t="shared" ref="G13:G19" si="1">CONCATENATE("INSERT INTO `productos`(`referencia`, `descripcion`, `anchos_tela_metro`, `unidad_medida`, `factor_apertura`, `costo_elite`, `costo_premium`, `id_tipo_p`, `proveedor_id`, `porce_precio`) VALUES ('",A13,"','",A13,"','",B13,"','",1,"','",C13,"','",D13,"','",E13,"','",21,"','",1,"','",30,"')")</f>
        <v>INSERT INTO `productos`(`referencia`, `descripcion`, `anchos_tela_metro`, `unidad_medida`, `factor_apertura`, `costo_elite`, `costo_premium`, `id_tipo_p`, `proveedor_id`, `porce_precio`) VALUES ('BLACK OUT STAR','BLACK OUT STAR','3,1','1','Blackout','140000','154000','21','1','30')</v>
      </c>
    </row>
    <row r="14" spans="1:7" ht="24" customHeight="1">
      <c r="A14" s="195" t="s">
        <v>467</v>
      </c>
      <c r="B14" s="260">
        <v>4.0999999999999996</v>
      </c>
      <c r="C14" s="195" t="s">
        <v>465</v>
      </c>
      <c r="D14" s="245">
        <v>160000</v>
      </c>
      <c r="E14" s="266">
        <v>176000</v>
      </c>
      <c r="G14" s="259" t="str">
        <f t="shared" si="1"/>
        <v>INSERT INTO `productos`(`referencia`, `descripcion`, `anchos_tela_metro`, `unidad_medida`, `factor_apertura`, `costo_elite`, `costo_premium`, `id_tipo_p`, `proveedor_id`, `porce_precio`) VALUES ('BLACK OUT APOLO','BLACK OUT APOLO','4,1','1','Blackout','160000','176000','21','1','30')</v>
      </c>
    </row>
    <row r="15" spans="1:7" ht="31.5" customHeight="1">
      <c r="A15" s="247" t="s">
        <v>468</v>
      </c>
      <c r="B15" s="268">
        <v>2.75</v>
      </c>
      <c r="C15" s="247" t="s">
        <v>465</v>
      </c>
      <c r="D15" s="249">
        <v>90000</v>
      </c>
      <c r="E15" s="269">
        <v>99000</v>
      </c>
      <c r="G15" s="259" t="str">
        <f t="shared" si="1"/>
        <v>INSERT INTO `productos`(`referencia`, `descripcion`, `anchos_tela_metro`, `unidad_medida`, `factor_apertura`, `costo_elite`, `costo_premium`, `id_tipo_p`, `proveedor_id`, `porce_precio`) VALUES ('BLACK OUT PEACOCK METALLIC','BLACK OUT PEACOCK METALLIC','2,75','1','Blackout','90000','99000','21','1','30')</v>
      </c>
    </row>
    <row r="16" spans="1:7" ht="31.5" customHeight="1">
      <c r="A16" s="195" t="s">
        <v>469</v>
      </c>
      <c r="B16" s="270">
        <v>2</v>
      </c>
      <c r="C16" s="195" t="s">
        <v>465</v>
      </c>
      <c r="D16" s="245">
        <v>80000</v>
      </c>
      <c r="E16" s="271">
        <v>88000</v>
      </c>
      <c r="G16" s="259" t="str">
        <f t="shared" si="1"/>
        <v>INSERT INTO `productos`(`referencia`, `descripcion`, `anchos_tela_metro`, `unidad_medida`, `factor_apertura`, `costo_elite`, `costo_premium`, `id_tipo_p`, `proveedor_id`, `porce_precio`) VALUES ('BLACKOUT ATENAS','BLACKOUT ATENAS','2','1','Blackout','80000','88000','21','1','30')</v>
      </c>
    </row>
    <row r="17" spans="1:7" ht="31.5" customHeight="1">
      <c r="A17" s="247" t="s">
        <v>470</v>
      </c>
      <c r="B17" s="268">
        <v>2.4</v>
      </c>
      <c r="C17" s="247" t="s">
        <v>465</v>
      </c>
      <c r="D17" s="249">
        <v>160000</v>
      </c>
      <c r="E17" s="267">
        <v>176000</v>
      </c>
      <c r="G17" s="259" t="str">
        <f t="shared" si="1"/>
        <v>INSERT INTO `productos`(`referencia`, `descripcion`, `anchos_tela_metro`, `unidad_medida`, `factor_apertura`, `costo_elite`, `costo_premium`, `id_tipo_p`, `proveedor_id`, `porce_precio`) VALUES ('BLACKOUT GLITTER (NUEVO)','BLACKOUT GLITTER (NUEVO)','2,4','1','Blackout','160000','176000','21','1','30')</v>
      </c>
    </row>
    <row r="18" spans="1:7" ht="31.5" customHeight="1">
      <c r="A18" s="195" t="s">
        <v>471</v>
      </c>
      <c r="B18" s="270">
        <v>2.4</v>
      </c>
      <c r="C18" s="195" t="s">
        <v>465</v>
      </c>
      <c r="D18" s="245">
        <v>140000</v>
      </c>
      <c r="E18" s="266">
        <v>154000</v>
      </c>
      <c r="G18" s="259" t="str">
        <f t="shared" si="1"/>
        <v>INSERT INTO `productos`(`referencia`, `descripcion`, `anchos_tela_metro`, `unidad_medida`, `factor_apertura`, `costo_elite`, `costo_premium`, `id_tipo_p`, `proveedor_id`, `porce_precio`) VALUES ('BLACKOUT LINO (NUEVO)','BLACKOUT LINO (NUEVO)','2,4','1','Blackout','140000','154000','21','1','30')</v>
      </c>
    </row>
    <row r="19" spans="1:7" ht="31.5" customHeight="1">
      <c r="A19" s="247" t="s">
        <v>472</v>
      </c>
      <c r="B19" s="268">
        <v>2.4</v>
      </c>
      <c r="C19" s="247" t="s">
        <v>465</v>
      </c>
      <c r="D19" s="249">
        <v>99000</v>
      </c>
      <c r="E19" s="267">
        <v>109000</v>
      </c>
      <c r="G19" s="259" t="str">
        <f t="shared" si="1"/>
        <v>INSERT INTO `productos`(`referencia`, `descripcion`, `anchos_tela_metro`, `unidad_medida`, `factor_apertura`, `costo_elite`, `costo_premium`, `id_tipo_p`, `proveedor_id`, `porce_precio`) VALUES ('BLACKOUT LISBOA','BLACKOUT LISBOA','2,4','1','Blackout','99000','109000','21','1','30')</v>
      </c>
    </row>
    <row r="38" spans="1:1">
      <c r="A38" t="s">
        <v>473</v>
      </c>
    </row>
    <row r="39" spans="1:1">
      <c r="A39" t="s">
        <v>474</v>
      </c>
    </row>
    <row r="40" spans="1:1">
      <c r="A40" t="s">
        <v>475</v>
      </c>
    </row>
    <row r="41" spans="1:1">
      <c r="A41" t="s">
        <v>476</v>
      </c>
    </row>
    <row r="42" spans="1:1">
      <c r="A42" t="s">
        <v>477</v>
      </c>
    </row>
    <row r="43" spans="1:1">
      <c r="A43" t="s">
        <v>478</v>
      </c>
    </row>
    <row r="44" spans="1:1">
      <c r="A44" t="s">
        <v>479</v>
      </c>
    </row>
    <row r="47" spans="1:1">
      <c r="A47" t="s">
        <v>480</v>
      </c>
    </row>
    <row r="48" spans="1:1">
      <c r="A48" t="s">
        <v>481</v>
      </c>
    </row>
    <row r="49" spans="1:1">
      <c r="A49" t="s">
        <v>482</v>
      </c>
    </row>
    <row r="50" spans="1:1">
      <c r="A50" t="s">
        <v>483</v>
      </c>
    </row>
    <row r="51" spans="1:1">
      <c r="A51" t="s">
        <v>484</v>
      </c>
    </row>
    <row r="52" spans="1:1">
      <c r="A52" t="s">
        <v>485</v>
      </c>
    </row>
    <row r="53" spans="1:1">
      <c r="A53" t="s">
        <v>486</v>
      </c>
    </row>
    <row r="54" spans="1:1">
      <c r="A54" t="s">
        <v>487</v>
      </c>
    </row>
  </sheetData>
  <mergeCells count="2">
    <mergeCell ref="A1:F1"/>
    <mergeCell ref="A10:F1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9"/>
  <sheetViews>
    <sheetView workbookViewId="0">
      <selection activeCell="A39" sqref="A39:A69"/>
    </sheetView>
  </sheetViews>
  <sheetFormatPr baseColWidth="10" defaultColWidth="9.33203125" defaultRowHeight="12.75"/>
  <cols>
    <col min="1" max="1" width="44.6640625" customWidth="1"/>
    <col min="2" max="2" width="23.83203125" customWidth="1"/>
    <col min="3" max="3" width="16" customWidth="1"/>
    <col min="4" max="4" width="24" customWidth="1"/>
    <col min="5" max="5" width="23.83203125" customWidth="1"/>
    <col min="6" max="6" width="5.1640625" customWidth="1"/>
    <col min="7" max="7" width="112.33203125" customWidth="1"/>
  </cols>
  <sheetData>
    <row r="1" spans="1:8" ht="32.25" customHeight="1">
      <c r="A1" s="381" t="s">
        <v>488</v>
      </c>
      <c r="B1" s="381"/>
      <c r="C1" s="381"/>
      <c r="D1" s="381"/>
      <c r="E1" s="381"/>
      <c r="F1" s="381"/>
      <c r="G1">
        <v>22</v>
      </c>
      <c r="H1">
        <v>4</v>
      </c>
    </row>
    <row r="2" spans="1:8" ht="40.5" customHeight="1">
      <c r="A2" s="236" t="s">
        <v>376</v>
      </c>
      <c r="B2" s="237" t="s">
        <v>377</v>
      </c>
      <c r="C2" s="238" t="s">
        <v>378</v>
      </c>
      <c r="D2" s="236" t="s">
        <v>489</v>
      </c>
      <c r="E2" s="239" t="s">
        <v>490</v>
      </c>
    </row>
    <row r="3" spans="1:8" ht="89.25">
      <c r="A3" s="240" t="s">
        <v>491</v>
      </c>
      <c r="B3" s="241" t="s">
        <v>492</v>
      </c>
      <c r="C3" s="255">
        <v>0.01</v>
      </c>
      <c r="D3" s="242">
        <v>69900</v>
      </c>
      <c r="E3" s="243">
        <v>4000</v>
      </c>
      <c r="F3">
        <f>C3*100</f>
        <v>1</v>
      </c>
      <c r="G3" s="199" t="str">
        <f>CONCATENATE("INSERT INTO `productos`(`referencia`, `descripcion`, `anchos_tela_metro`, `unidad_medida`, `factor_apertura`, `costo_elite`, `costo_premium`, `id_tipo_p`, `proveedor_id`, `porce_precio`) 
VALUES ('",A3,"','",A3,"','",B3,"','",4,"','",F3,"','",D3,"','",E3,"','",22,"','",1,"','",30,"')")</f>
        <v>INSERT INTO `productos`(`referencia`, `descripcion`, `anchos_tela_metro`, `unidad_medida`, `factor_apertura`, `costo_elite`, `costo_premium`, `id_tipo_p`, `proveedor_id`, `porce_precio`) 
VALUES ('SCREEN 3001','SCREEN 3001','89mm','4','1','69900','4000','22','1','30')</v>
      </c>
    </row>
    <row r="4" spans="1:8" ht="18.75" customHeight="1">
      <c r="A4" s="195" t="s">
        <v>493</v>
      </c>
      <c r="B4" s="244" t="s">
        <v>492</v>
      </c>
      <c r="C4" s="256">
        <v>0.03</v>
      </c>
      <c r="D4" s="245">
        <v>65500</v>
      </c>
      <c r="E4" s="246">
        <v>3800</v>
      </c>
      <c r="F4">
        <f t="shared" ref="F4:F33" si="0">C4*100</f>
        <v>3</v>
      </c>
      <c r="G4" s="199" t="str">
        <f t="shared" ref="G4:G33" si="1">CONCATENATE("INSERT INTO `productos`(`referencia`, `descripcion`, `anchos_tela_metro`, `unidad_medida`, `factor_apertura`, `costo_elite`, `costo_premium`, `id_tipo_p`, `proveedor_id`, `porce_precio`) 
VALUES ('",A4,"','",A4,"','",B4,"','",4,"','",F4,"','",D4,"','",E4,"','",22,"','",1,"','",30,"')")</f>
        <v>INSERT INTO `productos`(`referencia`, `descripcion`, `anchos_tela_metro`, `unidad_medida`, `factor_apertura`, `costo_elite`, `costo_premium`, `id_tipo_p`, `proveedor_id`, `porce_precio`) 
VALUES ('SCREEN 3003','SCREEN 3003','89mm','4','3','65500','3800','22','1','30')</v>
      </c>
    </row>
    <row r="5" spans="1:8" ht="18.75" customHeight="1">
      <c r="A5" s="247" t="s">
        <v>494</v>
      </c>
      <c r="B5" s="248" t="s">
        <v>492</v>
      </c>
      <c r="C5" s="257">
        <v>0.05</v>
      </c>
      <c r="D5" s="249">
        <v>59500</v>
      </c>
      <c r="E5" s="250">
        <v>3600</v>
      </c>
      <c r="F5">
        <f t="shared" si="0"/>
        <v>5</v>
      </c>
      <c r="G5" s="199" t="str">
        <f t="shared" si="1"/>
        <v>INSERT INTO `productos`(`referencia`, `descripcion`, `anchos_tela_metro`, `unidad_medida`, `factor_apertura`, `costo_elite`, `costo_premium`, `id_tipo_p`, `proveedor_id`, `porce_precio`) 
VALUES ('SCREEN 3005','SCREEN 3005','89mm','4','5','59500','3600','22','1','30')</v>
      </c>
    </row>
    <row r="6" spans="1:8" ht="18.75" customHeight="1">
      <c r="A6" s="195" t="s">
        <v>386</v>
      </c>
      <c r="B6" s="244" t="s">
        <v>492</v>
      </c>
      <c r="C6" s="256">
        <v>0.03</v>
      </c>
      <c r="D6" s="245">
        <v>85000</v>
      </c>
      <c r="E6" s="246">
        <v>4500</v>
      </c>
      <c r="F6">
        <f t="shared" si="0"/>
        <v>3</v>
      </c>
      <c r="G6" s="199" t="str">
        <f t="shared" si="1"/>
        <v>INSERT INTO `productos`(`referencia`, `descripcion`, `anchos_tela_metro`, `unidad_medida`, `factor_apertura`, `costo_elite`, `costo_premium`, `id_tipo_p`, `proveedor_id`, `porce_precio`) 
VALUES ('SCREEN 303','SCREEN 303','89mm','4','3','85000','4500','22','1','30')</v>
      </c>
    </row>
    <row r="7" spans="1:8" ht="18.75" customHeight="1">
      <c r="A7" s="247" t="s">
        <v>495</v>
      </c>
      <c r="B7" s="248" t="s">
        <v>492</v>
      </c>
      <c r="C7" s="257">
        <v>0.05</v>
      </c>
      <c r="D7" s="249">
        <v>75000</v>
      </c>
      <c r="E7" s="250">
        <v>4000</v>
      </c>
      <c r="F7">
        <f t="shared" si="0"/>
        <v>5</v>
      </c>
      <c r="G7" s="199" t="str">
        <f t="shared" si="1"/>
        <v>INSERT INTO `productos`(`referencia`, `descripcion`, `anchos_tela_metro`, `unidad_medida`, `factor_apertura`, `costo_elite`, `costo_premium`, `id_tipo_p`, `proveedor_id`, `porce_precio`) 
VALUES ('SCREEN 305 L','SCREEN 305 L','89mm','4','5','75000','4000','22','1','30')</v>
      </c>
    </row>
    <row r="8" spans="1:8" ht="18.75" customHeight="1">
      <c r="A8" s="195" t="s">
        <v>389</v>
      </c>
      <c r="B8" s="244" t="s">
        <v>492</v>
      </c>
      <c r="C8" s="256">
        <v>0.1</v>
      </c>
      <c r="D8" s="245">
        <v>59500</v>
      </c>
      <c r="E8" s="246">
        <v>3600</v>
      </c>
      <c r="F8">
        <f t="shared" si="0"/>
        <v>10</v>
      </c>
      <c r="G8" s="199" t="str">
        <f t="shared" si="1"/>
        <v>INSERT INTO `productos`(`referencia`, `descripcion`, `anchos_tela_metro`, `unidad_medida`, `factor_apertura`, `costo_elite`, `costo_premium`, `id_tipo_p`, `proveedor_id`, `porce_precio`) 
VALUES ('SCREEN 310','SCREEN 310','89mm','4','10','59500','3600','22','1','30')</v>
      </c>
    </row>
    <row r="9" spans="1:8" ht="18.75" customHeight="1">
      <c r="A9" s="247" t="s">
        <v>390</v>
      </c>
      <c r="B9" s="248" t="s">
        <v>492</v>
      </c>
      <c r="C9" s="257">
        <v>0.01</v>
      </c>
      <c r="D9" s="249">
        <v>87000</v>
      </c>
      <c r="E9" s="250">
        <v>4500</v>
      </c>
      <c r="F9">
        <f t="shared" si="0"/>
        <v>1</v>
      </c>
      <c r="G9" s="199" t="str">
        <f t="shared" si="1"/>
        <v>INSERT INTO `productos`(`referencia`, `descripcion`, `anchos_tela_metro`, `unidad_medida`, `factor_apertura`, `costo_elite`, `costo_premium`, `id_tipo_p`, `proveedor_id`, `porce_precio`) 
VALUES ('SCREEN 401','SCREEN 401','89mm','4','1','87000','4500','22','1','30')</v>
      </c>
    </row>
    <row r="10" spans="1:8" ht="18.75" customHeight="1">
      <c r="A10" s="195" t="s">
        <v>496</v>
      </c>
      <c r="B10" s="244" t="s">
        <v>492</v>
      </c>
      <c r="C10" s="256">
        <v>0.1</v>
      </c>
      <c r="D10" s="245">
        <v>62500</v>
      </c>
      <c r="E10" s="246">
        <v>3700</v>
      </c>
      <c r="F10">
        <f t="shared" si="0"/>
        <v>10</v>
      </c>
      <c r="G10" s="199" t="str">
        <f t="shared" si="1"/>
        <v>INSERT INTO `productos`(`referencia`, `descripcion`, `anchos_tela_metro`, `unidad_medida`, `factor_apertura`, `costo_elite`, `costo_premium`, `id_tipo_p`, `proveedor_id`, `porce_precio`) 
VALUES ('SCREEN 410 L','SCREEN 410 L','89mm','4','10','62500','3700','22','1','30')</v>
      </c>
    </row>
    <row r="11" spans="1:8" ht="18.75" customHeight="1">
      <c r="A11" s="247" t="s">
        <v>497</v>
      </c>
      <c r="B11" s="248" t="s">
        <v>492</v>
      </c>
      <c r="C11" s="257">
        <v>0.11</v>
      </c>
      <c r="D11" s="249">
        <v>84000</v>
      </c>
      <c r="E11" s="250">
        <v>4500</v>
      </c>
      <c r="F11">
        <f t="shared" si="0"/>
        <v>11</v>
      </c>
      <c r="G11" s="199" t="str">
        <f t="shared" si="1"/>
        <v>INSERT INTO `productos`(`referencia`, `descripcion`, `anchos_tela_metro`, `unidad_medida`, `factor_apertura`, `costo_elite`, `costo_premium`, `id_tipo_p`, `proveedor_id`, `porce_precio`) 
VALUES ('SCREEN 411 L','SCREEN 411 L','89mm','4','11','84000','4500','22','1','30')</v>
      </c>
    </row>
    <row r="12" spans="1:8" ht="18.75" customHeight="1">
      <c r="A12" s="195" t="s">
        <v>498</v>
      </c>
      <c r="B12" s="244" t="s">
        <v>492</v>
      </c>
      <c r="C12" s="256">
        <v>0.12</v>
      </c>
      <c r="D12" s="245">
        <v>84000</v>
      </c>
      <c r="E12" s="246">
        <v>4500</v>
      </c>
      <c r="F12">
        <f t="shared" si="0"/>
        <v>12</v>
      </c>
      <c r="G12" s="199" t="str">
        <f t="shared" si="1"/>
        <v>INSERT INTO `productos`(`referencia`, `descripcion`, `anchos_tela_metro`, `unidad_medida`, `factor_apertura`, `costo_elite`, `costo_premium`, `id_tipo_p`, `proveedor_id`, `porce_precio`) 
VALUES ('SCREEN 412 L','SCREEN 412 L','89mm','4','12','84000','4500','22','1','30')</v>
      </c>
    </row>
    <row r="13" spans="1:8" ht="18.75" customHeight="1">
      <c r="A13" s="247" t="s">
        <v>499</v>
      </c>
      <c r="B13" s="248" t="s">
        <v>492</v>
      </c>
      <c r="C13" s="257">
        <v>0.16</v>
      </c>
      <c r="D13" s="249">
        <v>65500</v>
      </c>
      <c r="E13" s="250">
        <v>3800</v>
      </c>
      <c r="F13">
        <f t="shared" si="0"/>
        <v>16</v>
      </c>
      <c r="G13" s="199" t="str">
        <f t="shared" si="1"/>
        <v>INSERT INTO `productos`(`referencia`, `descripcion`, `anchos_tela_metro`, `unidad_medida`, `factor_apertura`, `costo_elite`, `costo_premium`, `id_tipo_p`, `proveedor_id`, `porce_precio`) 
VALUES ('SCREEN 416 L','SCREEN 416 L','89mm','4','16','65500','3800','22','1','30')</v>
      </c>
    </row>
    <row r="14" spans="1:8" ht="18.75" customHeight="1">
      <c r="A14" s="195" t="s">
        <v>397</v>
      </c>
      <c r="B14" s="244" t="s">
        <v>492</v>
      </c>
      <c r="C14" s="256">
        <v>0.1</v>
      </c>
      <c r="D14" s="245">
        <v>75000</v>
      </c>
      <c r="E14" s="246">
        <v>4000</v>
      </c>
      <c r="F14">
        <f t="shared" si="0"/>
        <v>10</v>
      </c>
      <c r="G14" s="199" t="str">
        <f t="shared" si="1"/>
        <v>INSERT INTO `productos`(`referencia`, `descripcion`, `anchos_tela_metro`, `unidad_medida`, `factor_apertura`, `costo_elite`, `costo_premium`, `id_tipo_p`, `proveedor_id`, `porce_precio`) 
VALUES ('SCREEN 420','SCREEN 420','89mm','4','10','75000','4000','22','1','30')</v>
      </c>
    </row>
    <row r="15" spans="1:8" ht="18.75" customHeight="1">
      <c r="A15" s="247" t="s">
        <v>398</v>
      </c>
      <c r="B15" s="248" t="s">
        <v>492</v>
      </c>
      <c r="C15" s="257">
        <v>0.05</v>
      </c>
      <c r="D15" s="249">
        <v>72000</v>
      </c>
      <c r="E15" s="250">
        <v>3800</v>
      </c>
      <c r="F15">
        <f t="shared" si="0"/>
        <v>5</v>
      </c>
      <c r="G15" s="199" t="str">
        <f t="shared" si="1"/>
        <v>INSERT INTO `productos`(`referencia`, `descripcion`, `anchos_tela_metro`, `unidad_medida`, `factor_apertura`, `costo_elite`, `costo_premium`, `id_tipo_p`, `proveedor_id`, `porce_precio`) 
VALUES ('SCREEN 425','SCREEN 425','89mm','4','5','72000','3800','22','1','30')</v>
      </c>
    </row>
    <row r="16" spans="1:8" ht="18.75" customHeight="1">
      <c r="A16" s="195" t="s">
        <v>399</v>
      </c>
      <c r="B16" s="244" t="s">
        <v>492</v>
      </c>
      <c r="C16" s="256">
        <v>0.08</v>
      </c>
      <c r="D16" s="245">
        <v>99000</v>
      </c>
      <c r="E16" s="246">
        <v>5000</v>
      </c>
      <c r="F16">
        <f t="shared" si="0"/>
        <v>8</v>
      </c>
      <c r="G16" s="199" t="str">
        <f t="shared" si="1"/>
        <v>INSERT INTO `productos`(`referencia`, `descripcion`, `anchos_tela_metro`, `unidad_medida`, `factor_apertura`, `costo_elite`, `costo_premium`, `id_tipo_p`, `proveedor_id`, `porce_precio`) 
VALUES ('SCREEN 508 NEW CRYSTAL','SCREEN 508 NEW CRYSTAL','89mm','4','8','99000','5000','22','1','30')</v>
      </c>
    </row>
    <row r="17" spans="1:7" ht="18.75" customHeight="1">
      <c r="A17" s="247" t="s">
        <v>400</v>
      </c>
      <c r="B17" s="248" t="s">
        <v>492</v>
      </c>
      <c r="C17" s="257">
        <v>7.0000000000000007E-2</v>
      </c>
      <c r="D17" s="249">
        <v>105000</v>
      </c>
      <c r="E17" s="250">
        <v>5000</v>
      </c>
      <c r="F17">
        <f t="shared" si="0"/>
        <v>7.0000000000000009</v>
      </c>
      <c r="G17" s="199" t="str">
        <f t="shared" si="1"/>
        <v>INSERT INTO `productos`(`referencia`, `descripcion`, `anchos_tela_metro`, `unidad_medida`, `factor_apertura`, `costo_elite`, `costo_premium`, `id_tipo_p`, `proveedor_id`, `porce_precio`) 
VALUES ('SCREEN 511 ESPIGA','SCREEN 511 ESPIGA','89mm','4','7','105000','5000','22','1','30')</v>
      </c>
    </row>
    <row r="18" spans="1:7" ht="18.75" customHeight="1">
      <c r="A18" s="195" t="s">
        <v>401</v>
      </c>
      <c r="B18" s="244" t="s">
        <v>492</v>
      </c>
      <c r="C18" s="256">
        <v>0.03</v>
      </c>
      <c r="D18" s="245">
        <v>82000</v>
      </c>
      <c r="E18" s="246">
        <v>4200</v>
      </c>
      <c r="F18">
        <f t="shared" si="0"/>
        <v>3</v>
      </c>
      <c r="G18" s="199" t="str">
        <f t="shared" si="1"/>
        <v>INSERT INTO `productos`(`referencia`, `descripcion`, `anchos_tela_metro`, `unidad_medida`, `factor_apertura`, `costo_elite`, `costo_premium`, `id_tipo_p`, `proveedor_id`, `porce_precio`) 
VALUES ('SCREEN 523','SCREEN 523','89mm','4','3','82000','4200','22','1','30')</v>
      </c>
    </row>
    <row r="19" spans="1:7" ht="18.75" customHeight="1">
      <c r="A19" s="247" t="s">
        <v>500</v>
      </c>
      <c r="B19" s="248" t="s">
        <v>492</v>
      </c>
      <c r="C19" s="257">
        <v>0.05</v>
      </c>
      <c r="D19" s="249">
        <v>86000</v>
      </c>
      <c r="E19" s="250">
        <v>4500</v>
      </c>
      <c r="F19">
        <f t="shared" si="0"/>
        <v>5</v>
      </c>
      <c r="G19" s="199" t="str">
        <f t="shared" si="1"/>
        <v>INSERT INTO `productos`(`referencia`, `descripcion`, `anchos_tela_metro`, `unidad_medida`, `factor_apertura`, `costo_elite`, `costo_premium`, `id_tipo_p`, `proveedor_id`, `porce_precio`) 
VALUES ('SCREEN 550 CRYSTAL','SCREEN 550 CRYSTAL','89mm','4','5','86000','4500','22','1','30')</v>
      </c>
    </row>
    <row r="20" spans="1:7" ht="18.75" customHeight="1">
      <c r="A20" s="195" t="s">
        <v>404</v>
      </c>
      <c r="B20" s="244" t="s">
        <v>492</v>
      </c>
      <c r="C20" s="256">
        <v>0.03</v>
      </c>
      <c r="D20" s="245">
        <v>105000</v>
      </c>
      <c r="E20" s="246">
        <v>5000</v>
      </c>
      <c r="F20">
        <f t="shared" si="0"/>
        <v>3</v>
      </c>
      <c r="G20" s="199" t="str">
        <f t="shared" si="1"/>
        <v>INSERT INTO `productos`(`referencia`, `descripcion`, `anchos_tela_metro`, `unidad_medida`, `factor_apertura`, `costo_elite`, `costo_premium`, `id_tipo_p`, `proveedor_id`, `porce_precio`) 
VALUES ('SCREEN 573 RUSTICO','SCREEN 573 RUSTICO','89mm','4','3','105000','5000','22','1','30')</v>
      </c>
    </row>
    <row r="21" spans="1:7" ht="18.75" customHeight="1">
      <c r="A21" s="247" t="s">
        <v>406</v>
      </c>
      <c r="B21" s="248" t="s">
        <v>492</v>
      </c>
      <c r="C21" s="257">
        <v>0.05</v>
      </c>
      <c r="D21" s="249">
        <v>75000</v>
      </c>
      <c r="E21" s="250">
        <v>4000</v>
      </c>
      <c r="F21">
        <f t="shared" si="0"/>
        <v>5</v>
      </c>
      <c r="G21" s="199" t="str">
        <f t="shared" si="1"/>
        <v>INSERT INTO `productos`(`referencia`, `descripcion`, `anchos_tela_metro`, `unidad_medida`, `factor_apertura`, `costo_elite`, `costo_premium`, `id_tipo_p`, `proveedor_id`, `porce_precio`) 
VALUES ('SCREEN ESTUCO','SCREEN ESTUCO','89mm','4','5','75000','4000','22','1','30')</v>
      </c>
    </row>
    <row r="22" spans="1:7" ht="18.75" customHeight="1">
      <c r="A22" s="195" t="s">
        <v>407</v>
      </c>
      <c r="B22" s="244" t="s">
        <v>492</v>
      </c>
      <c r="C22" s="256">
        <v>0.05</v>
      </c>
      <c r="D22" s="245">
        <v>75000</v>
      </c>
      <c r="E22" s="246">
        <v>4200</v>
      </c>
      <c r="F22">
        <f t="shared" si="0"/>
        <v>5</v>
      </c>
      <c r="G22" s="199" t="str">
        <f t="shared" si="1"/>
        <v>INSERT INTO `productos`(`referencia`, `descripcion`, `anchos_tela_metro`, `unidad_medida`, `factor_apertura`, `costo_elite`, `costo_premium`, `id_tipo_p`, `proveedor_id`, `porce_precio`) 
VALUES ('SCREEN GRANITO','SCREEN GRANITO','89mm','4','5','75000','4200','22','1','30')</v>
      </c>
    </row>
    <row r="23" spans="1:7" ht="18.75" customHeight="1">
      <c r="A23" s="247" t="s">
        <v>408</v>
      </c>
      <c r="B23" s="248" t="s">
        <v>492</v>
      </c>
      <c r="C23" s="257">
        <v>7.0000000000000007E-2</v>
      </c>
      <c r="D23" s="249">
        <v>90000</v>
      </c>
      <c r="E23" s="250">
        <v>4500</v>
      </c>
      <c r="F23">
        <f t="shared" si="0"/>
        <v>7.0000000000000009</v>
      </c>
      <c r="G23" s="199" t="str">
        <f t="shared" si="1"/>
        <v>INSERT INTO `productos`(`referencia`, `descripcion`, `anchos_tela_metro`, `unidad_medida`, `factor_apertura`, `costo_elite`, `costo_premium`, `id_tipo_p`, `proveedor_id`, `porce_precio`) 
VALUES ('SCREEN JACQUARD CORCEGA','SCREEN JACQUARD CORCEGA','89mm','4','7','90000','4500','22','1','30')</v>
      </c>
    </row>
    <row r="24" spans="1:7" ht="18.75" customHeight="1">
      <c r="A24" s="195" t="s">
        <v>410</v>
      </c>
      <c r="B24" s="244" t="s">
        <v>492</v>
      </c>
      <c r="C24" s="256">
        <v>0.03</v>
      </c>
      <c r="D24" s="245">
        <v>90000</v>
      </c>
      <c r="E24" s="246">
        <v>4500</v>
      </c>
      <c r="F24">
        <f t="shared" si="0"/>
        <v>3</v>
      </c>
      <c r="G24" s="199" t="str">
        <f t="shared" si="1"/>
        <v>INSERT INTO `productos`(`referencia`, `descripcion`, `anchos_tela_metro`, `unidad_medida`, `factor_apertura`, `costo_elite`, `costo_premium`, `id_tipo_p`, `proveedor_id`, `porce_precio`) 
VALUES ('SCREEN JACQUARD INCANTO','SCREEN JACQUARD INCANTO','89mm','4','3','90000','4500','22','1','30')</v>
      </c>
    </row>
    <row r="25" spans="1:7" ht="18.75" customHeight="1">
      <c r="A25" s="247" t="s">
        <v>411</v>
      </c>
      <c r="B25" s="248" t="s">
        <v>492</v>
      </c>
      <c r="C25" s="257">
        <v>7.0000000000000007E-2</v>
      </c>
      <c r="D25" s="249">
        <v>105000</v>
      </c>
      <c r="E25" s="250">
        <v>5000</v>
      </c>
      <c r="F25">
        <f t="shared" si="0"/>
        <v>7.0000000000000009</v>
      </c>
      <c r="G25" s="199" t="str">
        <f t="shared" si="1"/>
        <v>INSERT INTO `productos`(`referencia`, `descripcion`, `anchos_tela_metro`, `unidad_medida`, `factor_apertura`, `costo_elite`, `costo_premium`, `id_tipo_p`, `proveedor_id`, `porce_precio`) 
VALUES ('SCREEN PALMA','SCREEN PALMA','89mm','4','7','105000','5000','22','1','30')</v>
      </c>
    </row>
    <row r="26" spans="1:7" ht="18.75" customHeight="1">
      <c r="A26" s="195" t="s">
        <v>412</v>
      </c>
      <c r="B26" s="244" t="s">
        <v>492</v>
      </c>
      <c r="C26" s="256">
        <v>0.03</v>
      </c>
      <c r="D26" s="245">
        <v>105000</v>
      </c>
      <c r="E26" s="246">
        <v>5000</v>
      </c>
      <c r="F26">
        <f t="shared" si="0"/>
        <v>3</v>
      </c>
      <c r="G26" s="199" t="str">
        <f t="shared" si="1"/>
        <v>INSERT INTO `productos`(`referencia`, `descripcion`, `anchos_tela_metro`, `unidad_medida`, `factor_apertura`, `costo_elite`, `costo_premium`, `id_tipo_p`, `proveedor_id`, `porce_precio`) 
VALUES ('SCREEN PLATINUM','SCREEN PLATINUM','89mm','4','3','105000','5000','22','1','30')</v>
      </c>
    </row>
    <row r="27" spans="1:7" ht="18.75" customHeight="1">
      <c r="A27" s="247" t="s">
        <v>413</v>
      </c>
      <c r="B27" s="248" t="s">
        <v>492</v>
      </c>
      <c r="C27" s="257">
        <v>0.05</v>
      </c>
      <c r="D27" s="249">
        <v>84000</v>
      </c>
      <c r="E27" s="250">
        <v>4500</v>
      </c>
      <c r="F27">
        <f t="shared" si="0"/>
        <v>5</v>
      </c>
      <c r="G27" s="199" t="str">
        <f t="shared" si="1"/>
        <v>INSERT INTO `productos`(`referencia`, `descripcion`, `anchos_tela_metro`, `unidad_medida`, `factor_apertura`, `costo_elite`, `costo_premium`, `id_tipo_p`, `proveedor_id`, `porce_precio`) 
VALUES ('SCREEN RATAN','SCREEN RATAN','89mm','4','5','84000','4500','22','1','30')</v>
      </c>
    </row>
    <row r="28" spans="1:7" ht="18.75" customHeight="1">
      <c r="A28" s="195" t="s">
        <v>414</v>
      </c>
      <c r="B28" s="244" t="s">
        <v>492</v>
      </c>
      <c r="C28" s="256">
        <v>0.03</v>
      </c>
      <c r="D28" s="245">
        <v>105000</v>
      </c>
      <c r="E28" s="246">
        <v>5500</v>
      </c>
      <c r="F28">
        <f t="shared" si="0"/>
        <v>3</v>
      </c>
      <c r="G28" s="199" t="str">
        <f t="shared" si="1"/>
        <v>INSERT INTO `productos`(`referencia`, `descripcion`, `anchos_tela_metro`, `unidad_medida`, `factor_apertura`, `costo_elite`, `costo_premium`, `id_tipo_p`, `proveedor_id`, `porce_precio`) 
VALUES ('SCREEN REFLECTIVE','SCREEN REFLECTIVE','89mm','4','3','105000','5500','22','1','30')</v>
      </c>
    </row>
    <row r="29" spans="1:7" ht="18.75" customHeight="1">
      <c r="A29" s="247" t="s">
        <v>416</v>
      </c>
      <c r="B29" s="248" t="s">
        <v>492</v>
      </c>
      <c r="C29" s="257">
        <v>7.0000000000000007E-2</v>
      </c>
      <c r="D29" s="249">
        <v>105000</v>
      </c>
      <c r="E29" s="250">
        <v>5000</v>
      </c>
      <c r="F29">
        <f t="shared" si="0"/>
        <v>7.0000000000000009</v>
      </c>
      <c r="G29" s="199" t="str">
        <f t="shared" si="1"/>
        <v>INSERT INTO `productos`(`referencia`, `descripcion`, `anchos_tela_metro`, `unidad_medida`, `factor_apertura`, `costo_elite`, `costo_premium`, `id_tipo_p`, `proveedor_id`, `porce_precio`) 
VALUES ('SCREEN SPIRAL','SCREEN SPIRAL','89mm','4','7','105000','5000','22','1','30')</v>
      </c>
    </row>
    <row r="30" spans="1:7" ht="18.75" customHeight="1">
      <c r="A30" s="195" t="s">
        <v>501</v>
      </c>
      <c r="B30" s="244" t="s">
        <v>492</v>
      </c>
      <c r="C30" s="256">
        <v>0.2</v>
      </c>
      <c r="D30" s="245">
        <v>57100</v>
      </c>
      <c r="E30" s="246">
        <v>3500</v>
      </c>
      <c r="F30">
        <f t="shared" si="0"/>
        <v>20</v>
      </c>
      <c r="G30" s="199" t="str">
        <f t="shared" si="1"/>
        <v>INSERT INTO `productos`(`referencia`, `descripcion`, `anchos_tela_metro`, `unidad_medida`, `factor_apertura`, `costo_elite`, `costo_premium`, `id_tipo_p`, `proveedor_id`, `porce_precio`) 
VALUES ('SCREEN VISION 320','SCREEN VISION 320','89mm','4','20','57100','3500','22','1','30')</v>
      </c>
    </row>
    <row r="31" spans="1:7" ht="18.75" customHeight="1">
      <c r="A31" s="247" t="s">
        <v>502</v>
      </c>
      <c r="B31" s="248" t="s">
        <v>492</v>
      </c>
      <c r="C31" s="257">
        <v>0.1</v>
      </c>
      <c r="D31" s="249">
        <v>65650</v>
      </c>
      <c r="E31" s="250">
        <v>3800</v>
      </c>
      <c r="F31">
        <f t="shared" si="0"/>
        <v>10</v>
      </c>
      <c r="G31" s="199" t="str">
        <f t="shared" si="1"/>
        <v>INSERT INTO `productos`(`referencia`, `descripcion`, `anchos_tela_metro`, `unidad_medida`, `factor_apertura`, `costo_elite`, `costo_premium`, `id_tipo_p`, `proveedor_id`, `porce_precio`) 
VALUES ('SCREEN VISION 350','SCREEN VISION 350','89mm','4','10','65650','3800','22','1','30')</v>
      </c>
    </row>
    <row r="32" spans="1:7" ht="18.75" customHeight="1">
      <c r="A32" s="195" t="s">
        <v>417</v>
      </c>
      <c r="B32" s="244" t="s">
        <v>492</v>
      </c>
      <c r="C32" s="256">
        <v>7.0000000000000007E-2</v>
      </c>
      <c r="D32" s="245">
        <v>105000</v>
      </c>
      <c r="E32" s="246">
        <v>5000</v>
      </c>
      <c r="F32">
        <f t="shared" si="0"/>
        <v>7.0000000000000009</v>
      </c>
      <c r="G32" s="199" t="str">
        <f t="shared" si="1"/>
        <v>INSERT INTO `productos`(`referencia`, `descripcion`, `anchos_tela_metro`, `unidad_medida`, `factor_apertura`, `costo_elite`, `costo_premium`, `id_tipo_p`, `proveedor_id`, `porce_precio`) 
VALUES ('SCREEN WINTER','SCREEN WINTER','89mm','4','7','105000','5000','22','1','30')</v>
      </c>
    </row>
    <row r="33" spans="1:7" ht="18.75" customHeight="1">
      <c r="A33" s="247" t="s">
        <v>418</v>
      </c>
      <c r="B33" s="248" t="s">
        <v>387</v>
      </c>
      <c r="C33" s="257">
        <v>0</v>
      </c>
      <c r="D33" s="249">
        <v>92000</v>
      </c>
      <c r="E33" s="250">
        <v>5000</v>
      </c>
      <c r="F33">
        <f t="shared" si="0"/>
        <v>0</v>
      </c>
      <c r="G33" s="199" t="str">
        <f>CONCATENATE("INSERT INTO `productos`(`referencia`, `descripcion`, `anchos_tela_metro`, `unidad_medida`, `factor_apertura`, `costo_elite`, `costo_premium`, `id_tipo_p`, `proveedor_id`, `porce_precio`) 
VALUES ('",A33,"','",A33,"','",B33,"','",1,"','",F33,"','",D33,"','",E33,"','",22,"','",1,"','",30,"')")</f>
        <v>INSERT INTO `productos`(`referencia`, `descripcion`, `anchos_tela_metro`, `unidad_medida`, `factor_apertura`, `costo_elite`, `costo_premium`, `id_tipo_p`, `proveedor_id`, `porce_precio`) 
VALUES ('SCREEN 4000','SCREEN 4000','1,83 - 2,50','1','0','92000','5000','22','1','30')</v>
      </c>
    </row>
    <row r="39" spans="1:7" ht="89.25">
      <c r="A39" s="199" t="s">
        <v>947</v>
      </c>
    </row>
    <row r="40" spans="1:7">
      <c r="A40" t="s">
        <v>948</v>
      </c>
    </row>
    <row r="41" spans="1:7">
      <c r="A41" t="s">
        <v>949</v>
      </c>
    </row>
    <row r="42" spans="1:7">
      <c r="A42" t="s">
        <v>950</v>
      </c>
    </row>
    <row r="43" spans="1:7">
      <c r="A43" t="s">
        <v>951</v>
      </c>
    </row>
    <row r="44" spans="1:7">
      <c r="A44" t="s">
        <v>952</v>
      </c>
    </row>
    <row r="45" spans="1:7">
      <c r="A45" t="s">
        <v>953</v>
      </c>
    </row>
    <row r="46" spans="1:7">
      <c r="A46" t="s">
        <v>954</v>
      </c>
    </row>
    <row r="47" spans="1:7">
      <c r="A47" t="s">
        <v>955</v>
      </c>
    </row>
    <row r="48" spans="1:7">
      <c r="A48" t="s">
        <v>956</v>
      </c>
    </row>
    <row r="49" spans="1:1">
      <c r="A49" t="s">
        <v>957</v>
      </c>
    </row>
    <row r="50" spans="1:1">
      <c r="A50" t="s">
        <v>958</v>
      </c>
    </row>
    <row r="51" spans="1:1">
      <c r="A51" t="s">
        <v>959</v>
      </c>
    </row>
    <row r="52" spans="1:1">
      <c r="A52" t="s">
        <v>960</v>
      </c>
    </row>
    <row r="53" spans="1:1">
      <c r="A53" t="s">
        <v>961</v>
      </c>
    </row>
    <row r="54" spans="1:1">
      <c r="A54" t="s">
        <v>962</v>
      </c>
    </row>
    <row r="55" spans="1:1">
      <c r="A55" t="s">
        <v>963</v>
      </c>
    </row>
    <row r="56" spans="1:1">
      <c r="A56" t="s">
        <v>964</v>
      </c>
    </row>
    <row r="57" spans="1:1">
      <c r="A57" t="s">
        <v>965</v>
      </c>
    </row>
    <row r="58" spans="1:1">
      <c r="A58" t="s">
        <v>966</v>
      </c>
    </row>
    <row r="59" spans="1:1">
      <c r="A59" t="s">
        <v>967</v>
      </c>
    </row>
    <row r="60" spans="1:1">
      <c r="A60" t="s">
        <v>968</v>
      </c>
    </row>
    <row r="61" spans="1:1">
      <c r="A61" t="s">
        <v>969</v>
      </c>
    </row>
    <row r="62" spans="1:1">
      <c r="A62" t="s">
        <v>970</v>
      </c>
    </row>
    <row r="63" spans="1:1">
      <c r="A63" t="s">
        <v>971</v>
      </c>
    </row>
    <row r="64" spans="1:1">
      <c r="A64" t="s">
        <v>972</v>
      </c>
    </row>
    <row r="65" spans="1:1">
      <c r="A65" t="s">
        <v>973</v>
      </c>
    </row>
    <row r="66" spans="1:1">
      <c r="A66" t="s">
        <v>974</v>
      </c>
    </row>
    <row r="67" spans="1:1">
      <c r="A67" t="s">
        <v>975</v>
      </c>
    </row>
    <row r="68" spans="1:1">
      <c r="A68" t="s">
        <v>976</v>
      </c>
    </row>
    <row r="69" spans="1:1">
      <c r="A69" t="s">
        <v>977</v>
      </c>
    </row>
  </sheetData>
  <mergeCells count="1">
    <mergeCell ref="A1:F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workbookViewId="0">
      <selection activeCell="G3" sqref="G3"/>
    </sheetView>
  </sheetViews>
  <sheetFormatPr baseColWidth="10" defaultColWidth="9.33203125" defaultRowHeight="12.75"/>
  <cols>
    <col min="1" max="1" width="44.6640625" customWidth="1"/>
    <col min="2" max="2" width="23.83203125" customWidth="1"/>
    <col min="3" max="3" width="16" customWidth="1"/>
    <col min="4" max="4" width="24" customWidth="1"/>
    <col min="5" max="5" width="23.83203125" customWidth="1"/>
    <col min="6" max="6" width="5.1640625" customWidth="1"/>
    <col min="7" max="7" width="129" customWidth="1"/>
  </cols>
  <sheetData>
    <row r="1" spans="1:7" ht="32.25" customHeight="1">
      <c r="A1" s="383" t="s">
        <v>503</v>
      </c>
      <c r="B1" s="383"/>
      <c r="C1" s="383"/>
      <c r="D1" s="383"/>
      <c r="E1" s="383"/>
      <c r="F1" s="383"/>
    </row>
    <row r="2" spans="1:7" ht="39.75" customHeight="1">
      <c r="A2" s="236" t="s">
        <v>376</v>
      </c>
      <c r="B2" s="237" t="s">
        <v>377</v>
      </c>
      <c r="C2" s="238" t="s">
        <v>378</v>
      </c>
      <c r="D2" s="236" t="s">
        <v>489</v>
      </c>
      <c r="E2" s="239" t="s">
        <v>490</v>
      </c>
    </row>
    <row r="3" spans="1:7" ht="18.75" customHeight="1">
      <c r="A3" s="240" t="s">
        <v>452</v>
      </c>
      <c r="B3" s="241" t="s">
        <v>492</v>
      </c>
      <c r="C3" s="240" t="s">
        <v>454</v>
      </c>
      <c r="D3" s="242">
        <v>50000</v>
      </c>
      <c r="E3" s="243">
        <v>3600</v>
      </c>
      <c r="G3" s="259" t="str">
        <f>CONCATENATE("INSERT INTO `productos`(`referencia`, `descripcion`, `anchos_tela_metro`, `unidad_medida`, `factor_apertura`, `costo_elite`, `costo_premium`, `id_tipo_p`, `proveedor_id`, `porce_precio`) 
VALUES ('",A3,"','",A3,"','",B3,"','",4,"','",C3,"','",D3,"','",E3,"','",23,"','",1,"','",30,"');")</f>
        <v>INSERT INTO `productos`(`referencia`, `descripcion`, `anchos_tela_metro`, `unidad_medida`, `factor_apertura`, `costo_elite`, `costo_premium`, `id_tipo_p`, `proveedor_id`, `porce_precio`) 
VALUES ('SOLAR ATENAS','SOLAR ATENAS','89mm','4','Trasluz','50000','3600','23','1','30');</v>
      </c>
    </row>
    <row r="4" spans="1:7" ht="18.75" customHeight="1">
      <c r="A4" s="195" t="s">
        <v>455</v>
      </c>
      <c r="B4" s="244" t="s">
        <v>492</v>
      </c>
      <c r="C4" s="195" t="s">
        <v>454</v>
      </c>
      <c r="D4" s="245">
        <v>85000</v>
      </c>
      <c r="E4" s="246">
        <v>4000</v>
      </c>
      <c r="G4" s="259" t="str">
        <f t="shared" ref="G4:G13" si="0">CONCATENATE("INSERT INTO `productos`(`referencia`, `descripcion`, `anchos_tela_metro`, `unidad_medida`, `factor_apertura`, `costo_elite`, `costo_premium`, `id_tipo_p`, `proveedor_id`, `porce_precio`) 
VALUES ('",A4,"','",A4,"','",B4,"','",4,"','",C4,"','",D4,"','",E4,"','",23,"','",1,"','",30,"');")</f>
        <v>INSERT INTO `productos`(`referencia`, `descripcion`, `anchos_tela_metro`, `unidad_medida`, `factor_apertura`, `costo_elite`, `costo_premium`, `id_tipo_p`, `proveedor_id`, `porce_precio`) 
VALUES ('SOLAR LISBOA','SOLAR LISBOA','89mm','4','Trasluz','85000','4000','23','1','30');</v>
      </c>
    </row>
    <row r="5" spans="1:7" ht="18.75" customHeight="1">
      <c r="A5" s="247" t="s">
        <v>456</v>
      </c>
      <c r="B5" s="248" t="s">
        <v>492</v>
      </c>
      <c r="C5" s="247" t="s">
        <v>454</v>
      </c>
      <c r="D5" s="249">
        <v>88000</v>
      </c>
      <c r="E5" s="250">
        <v>4000</v>
      </c>
      <c r="G5" s="259" t="str">
        <f t="shared" si="0"/>
        <v>INSERT INTO `productos`(`referencia`, `descripcion`, `anchos_tela_metro`, `unidad_medida`, `factor_apertura`, `costo_elite`, `costo_premium`, `id_tipo_p`, `proveedor_id`, `porce_precio`) 
VALUES ('SOLAR LISBOA PRINTED','SOLAR LISBOA PRINTED','89mm','4','Trasluz','88000','4000','23','1','30');</v>
      </c>
    </row>
    <row r="6" spans="1:7" ht="18.75" customHeight="1">
      <c r="A6" s="195" t="s">
        <v>457</v>
      </c>
      <c r="B6" s="244" t="s">
        <v>492</v>
      </c>
      <c r="C6" s="195" t="s">
        <v>454</v>
      </c>
      <c r="D6" s="245">
        <v>68000</v>
      </c>
      <c r="E6" s="246">
        <v>3800</v>
      </c>
      <c r="G6" s="259" t="str">
        <f t="shared" si="0"/>
        <v>INSERT INTO `productos`(`referencia`, `descripcion`, `anchos_tela_metro`, `unidad_medida`, `factor_apertura`, `costo_elite`, `costo_premium`, `id_tipo_p`, `proveedor_id`, `porce_precio`) 
VALUES ('SOLAR MONACO','SOLAR MONACO','89mm','4','Trasluz','68000','3800','23','1','30');</v>
      </c>
    </row>
    <row r="7" spans="1:7" ht="18.75" customHeight="1">
      <c r="A7" s="247" t="s">
        <v>458</v>
      </c>
      <c r="B7" s="248" t="s">
        <v>492</v>
      </c>
      <c r="C7" s="247" t="s">
        <v>454</v>
      </c>
      <c r="D7" s="249">
        <v>64000</v>
      </c>
      <c r="E7" s="250">
        <v>3800</v>
      </c>
      <c r="G7" s="259" t="str">
        <f t="shared" si="0"/>
        <v>INSERT INTO `productos`(`referencia`, `descripcion`, `anchos_tela_metro`, `unidad_medida`, `factor_apertura`, `costo_elite`, `costo_premium`, `id_tipo_p`, `proveedor_id`, `porce_precio`) 
VALUES ('SOLAR MUCUR','SOLAR MUCUR','89mm','4','Trasluz','64000','3800','23','1','30');</v>
      </c>
    </row>
    <row r="8" spans="1:7" ht="18.75" customHeight="1">
      <c r="A8" s="195" t="s">
        <v>459</v>
      </c>
      <c r="B8" s="244" t="s">
        <v>492</v>
      </c>
      <c r="C8" s="195" t="s">
        <v>454</v>
      </c>
      <c r="D8" s="245">
        <v>64000</v>
      </c>
      <c r="E8" s="246">
        <v>3800</v>
      </c>
      <c r="G8" s="259" t="str">
        <f t="shared" si="0"/>
        <v>INSERT INTO `productos`(`referencia`, `descripcion`, `anchos_tela_metro`, `unidad_medida`, `factor_apertura`, `costo_elite`, `costo_premium`, `id_tipo_p`, `proveedor_id`, `porce_precio`) 
VALUES ('SOLAR TOKYO','SOLAR TOKYO','89mm','4','Trasluz','64000','3800','23','1','30');</v>
      </c>
    </row>
    <row r="9" spans="1:7" ht="18.75" customHeight="1">
      <c r="A9" s="247" t="s">
        <v>460</v>
      </c>
      <c r="B9" s="248" t="s">
        <v>492</v>
      </c>
      <c r="C9" s="247" t="s">
        <v>454</v>
      </c>
      <c r="D9" s="249">
        <v>68000</v>
      </c>
      <c r="E9" s="250">
        <v>3800</v>
      </c>
      <c r="G9" s="259" t="str">
        <f t="shared" si="0"/>
        <v>INSERT INTO `productos`(`referencia`, `descripcion`, `anchos_tela_metro`, `unidad_medida`, `factor_apertura`, `costo_elite`, `costo_premium`, `id_tipo_p`, `proveedor_id`, `porce_precio`) 
VALUES ('SOLAR TOLEDO','SOLAR TOLEDO','89mm','4','Trasluz','68000','3800','23','1','30');</v>
      </c>
    </row>
    <row r="10" spans="1:7" ht="32.25" customHeight="1">
      <c r="A10" s="381" t="s">
        <v>504</v>
      </c>
      <c r="B10" s="381"/>
      <c r="C10" s="381"/>
      <c r="D10" s="381"/>
      <c r="E10" s="381"/>
      <c r="F10" s="381"/>
      <c r="G10" s="259"/>
    </row>
    <row r="11" spans="1:7" ht="0.95" customHeight="1">
      <c r="G11" s="259" t="str">
        <f t="shared" si="0"/>
        <v>INSERT INTO `productos`(`referencia`, `descripcion`, `anchos_tela_metro`, `unidad_medida`, `factor_apertura`, `costo_elite`, `costo_premium`, `id_tipo_p`, `proveedor_id`, `porce_precio`) 
VALUES ('','','','4','','','','23','1','30');</v>
      </c>
    </row>
    <row r="12" spans="1:7" ht="34.5" customHeight="1">
      <c r="A12" s="236" t="s">
        <v>376</v>
      </c>
      <c r="B12" s="237" t="s">
        <v>377</v>
      </c>
      <c r="C12" s="238" t="s">
        <v>378</v>
      </c>
      <c r="D12" s="236" t="s">
        <v>489</v>
      </c>
      <c r="E12" s="239" t="s">
        <v>490</v>
      </c>
      <c r="G12" s="259"/>
    </row>
    <row r="13" spans="1:7" ht="18.2" customHeight="1">
      <c r="A13" s="251" t="s">
        <v>463</v>
      </c>
      <c r="B13" s="252" t="s">
        <v>464</v>
      </c>
      <c r="C13" s="251" t="s">
        <v>465</v>
      </c>
      <c r="D13" s="253">
        <v>89700</v>
      </c>
      <c r="E13" s="254">
        <v>4200</v>
      </c>
      <c r="G13" s="259" t="str">
        <f>CONCATENATE("INSERT INTO `productos`(`referencia`, `descripcion`, `anchos_tela_metro`, `unidad_medida`, `factor_apertura`, `costo_elite`, `costo_premium`, `id_tipo_p`, `proveedor_id`, `porce_precio`) 
VALUES ('",A13,"','",A13,"','",B13,"','",1,"','",C13,"','",D13,"','",E13,"','",24,"','",1,"','",30,"');")</f>
        <v>INSERT INTO `productos`(`referencia`, `descripcion`, `anchos_tela_metro`, `unidad_medida`, `factor_apertura`, `costo_elite`, `costo_premium`, `id_tipo_p`, `proveedor_id`, `porce_precio`) 
VALUES ('BLACKOUT DUAL COLOR','BLACKOUT DUAL COLOR','2,00 - 2,80','1','Blackout','89700','4200','24','1','30');</v>
      </c>
    </row>
    <row r="14" spans="1:7" ht="18.75" customHeight="1">
      <c r="A14" s="247" t="s">
        <v>505</v>
      </c>
      <c r="B14" s="248" t="s">
        <v>492</v>
      </c>
      <c r="C14" s="247" t="s">
        <v>465</v>
      </c>
      <c r="D14" s="249">
        <v>62400</v>
      </c>
      <c r="E14" s="250">
        <v>3800</v>
      </c>
      <c r="G14" s="259" t="str">
        <f>CONCATENATE("INSERT INTO `productos`(`referencia`, `descripcion`, `anchos_tela_metro`, `unidad_medida`, `factor_apertura`, `costo_elite`, `costo_premium`, `id_tipo_p`, `proveedor_id`, `porce_precio`) 
VALUES ('",A14,"','",A14,"','",B14,"','",4,"','",C14,"','",D14,"','",E14,"','",24,"','",1,"','",30,"');")</f>
        <v>INSERT INTO `productos`(`referencia`, `descripcion`, `anchos_tela_metro`, `unidad_medida`, `factor_apertura`, `costo_elite`, `costo_premium`, `id_tipo_p`, `proveedor_id`, `porce_precio`) 
VALUES ('BLACK OUT PRINTED','BLACK OUT PRINTED','89mm','4','Blackout','62400','3800','24','1','30');</v>
      </c>
    </row>
    <row r="15" spans="1:7" ht="18.75" customHeight="1">
      <c r="A15" s="195" t="s">
        <v>506</v>
      </c>
      <c r="B15" s="244" t="s">
        <v>492</v>
      </c>
      <c r="C15" s="195" t="s">
        <v>465</v>
      </c>
      <c r="D15" s="245">
        <v>90050</v>
      </c>
      <c r="E15" s="246">
        <v>4500</v>
      </c>
      <c r="G15" s="259" t="str">
        <f t="shared" ref="G15:G24" si="1">CONCATENATE("INSERT INTO `productos`(`referencia`, `descripcion`, `anchos_tela_metro`, `unidad_medida`, `factor_apertura`, `costo_elite`, `costo_premium`, `id_tipo_p`, `proveedor_id`, `porce_precio`) 
VALUES ('",A15,"','",A15,"','",B15,"','",4,"','",C15,"','",D15,"','",E15,"','",24,"','",1,"','",30,"');")</f>
        <v>INSERT INTO `productos`(`referencia`, `descripcion`, `anchos_tela_metro`, `unidad_medida`, `factor_apertura`, `costo_elite`, `costo_premium`, `id_tipo_p`, `proveedor_id`, `porce_precio`) 
VALUES ('BLACK OUT TEX','BLACK OUT TEX','89mm','4','Blackout','90050','4500','24','1','30');</v>
      </c>
    </row>
    <row r="16" spans="1:7" ht="18.75" customHeight="1">
      <c r="A16" s="247" t="s">
        <v>466</v>
      </c>
      <c r="B16" s="248" t="s">
        <v>492</v>
      </c>
      <c r="C16" s="247" t="s">
        <v>465</v>
      </c>
      <c r="D16" s="249">
        <v>136500</v>
      </c>
      <c r="E16" s="250">
        <v>6000</v>
      </c>
      <c r="G16" s="259" t="str">
        <f t="shared" si="1"/>
        <v>INSERT INTO `productos`(`referencia`, `descripcion`, `anchos_tela_metro`, `unidad_medida`, `factor_apertura`, `costo_elite`, `costo_premium`, `id_tipo_p`, `proveedor_id`, `porce_precio`) 
VALUES ('BLACK OUT STAR','BLACK OUT STAR','89mm','4','Blackout','136500','6000','24','1','30');</v>
      </c>
    </row>
    <row r="17" spans="1:7" ht="18.75" customHeight="1">
      <c r="A17" s="195" t="s">
        <v>467</v>
      </c>
      <c r="B17" s="244" t="s">
        <v>492</v>
      </c>
      <c r="C17" s="195" t="s">
        <v>465</v>
      </c>
      <c r="D17" s="245">
        <v>154700</v>
      </c>
      <c r="E17" s="246">
        <v>6600</v>
      </c>
      <c r="G17" s="259" t="str">
        <f t="shared" si="1"/>
        <v>INSERT INTO `productos`(`referencia`, `descripcion`, `anchos_tela_metro`, `unidad_medida`, `factor_apertura`, `costo_elite`, `costo_premium`, `id_tipo_p`, `proveedor_id`, `porce_precio`) 
VALUES ('BLACK OUT APOLO','BLACK OUT APOLO','89mm','4','Blackout','154700','6600','24','1','30');</v>
      </c>
    </row>
    <row r="18" spans="1:7" ht="18.75" customHeight="1">
      <c r="A18" s="247" t="s">
        <v>468</v>
      </c>
      <c r="B18" s="248" t="s">
        <v>492</v>
      </c>
      <c r="C18" s="247" t="s">
        <v>465</v>
      </c>
      <c r="D18" s="249">
        <v>90050</v>
      </c>
      <c r="E18" s="250">
        <v>4500</v>
      </c>
      <c r="G18" s="259" t="str">
        <f t="shared" si="1"/>
        <v>INSERT INTO `productos`(`referencia`, `descripcion`, `anchos_tela_metro`, `unidad_medida`, `factor_apertura`, `costo_elite`, `costo_premium`, `id_tipo_p`, `proveedor_id`, `porce_precio`) 
VALUES ('BLACK OUT PEACOCK METALLIC','BLACK OUT PEACOCK METALLIC','89mm','4','Blackout','90050','4500','24','1','30');</v>
      </c>
    </row>
    <row r="19" spans="1:7" ht="18.75" customHeight="1">
      <c r="A19" s="195" t="s">
        <v>507</v>
      </c>
      <c r="B19" s="244" t="s">
        <v>492</v>
      </c>
      <c r="C19" s="195" t="s">
        <v>465</v>
      </c>
      <c r="D19" s="245">
        <v>55000</v>
      </c>
      <c r="E19" s="246">
        <v>3600</v>
      </c>
      <c r="G19" s="259" t="str">
        <f t="shared" si="1"/>
        <v>INSERT INTO `productos`(`referencia`, `descripcion`, `anchos_tela_metro`, `unidad_medida`, `factor_apertura`, `costo_elite`, `costo_premium`, `id_tipo_p`, `proveedor_id`, `porce_precio`) 
VALUES ('BLACKOUT ASIA','BLACKOUT ASIA','89mm','4','Blackout','55000','3600','24','1','30');</v>
      </c>
    </row>
    <row r="20" spans="1:7" ht="18.75" customHeight="1">
      <c r="A20" s="247" t="s">
        <v>469</v>
      </c>
      <c r="B20" s="248" t="s">
        <v>508</v>
      </c>
      <c r="C20" s="247" t="s">
        <v>465</v>
      </c>
      <c r="D20" s="249">
        <v>76200</v>
      </c>
      <c r="E20" s="250">
        <v>4200</v>
      </c>
      <c r="G20" s="259" t="str">
        <f t="shared" si="1"/>
        <v>INSERT INTO `productos`(`referencia`, `descripcion`, `anchos_tela_metro`, `unidad_medida`, `factor_apertura`, `costo_elite`, `costo_premium`, `id_tipo_p`, `proveedor_id`, `porce_precio`) 
VALUES ('BLACKOUT ATENAS','BLACKOUT ATENAS','89mnm','4','Blackout','76200','4200','24','1','30');</v>
      </c>
    </row>
    <row r="21" spans="1:7" ht="18.75" customHeight="1">
      <c r="A21" s="195" t="s">
        <v>470</v>
      </c>
      <c r="B21" s="244" t="s">
        <v>492</v>
      </c>
      <c r="C21" s="195" t="s">
        <v>465</v>
      </c>
      <c r="D21" s="245">
        <v>158800</v>
      </c>
      <c r="E21" s="246">
        <v>6600</v>
      </c>
      <c r="G21" s="259" t="str">
        <f t="shared" si="1"/>
        <v>INSERT INTO `productos`(`referencia`, `descripcion`, `anchos_tela_metro`, `unidad_medida`, `factor_apertura`, `costo_elite`, `costo_premium`, `id_tipo_p`, `proveedor_id`, `porce_precio`) 
VALUES ('BLACKOUT GLITTER (NUEVO)','BLACKOUT GLITTER (NUEVO)','89mm','4','Blackout','158800','6600','24','1','30');</v>
      </c>
    </row>
    <row r="22" spans="1:7" ht="18.75" customHeight="1">
      <c r="A22" s="247" t="s">
        <v>471</v>
      </c>
      <c r="B22" s="248" t="s">
        <v>492</v>
      </c>
      <c r="C22" s="247" t="s">
        <v>465</v>
      </c>
      <c r="D22" s="249">
        <v>142950</v>
      </c>
      <c r="E22" s="250">
        <v>6000</v>
      </c>
      <c r="G22" s="259" t="str">
        <f t="shared" si="1"/>
        <v>INSERT INTO `productos`(`referencia`, `descripcion`, `anchos_tela_metro`, `unidad_medida`, `factor_apertura`, `costo_elite`, `costo_premium`, `id_tipo_p`, `proveedor_id`, `porce_precio`) 
VALUES ('BLACKOUT LINO (NUEVO)','BLACKOUT LINO (NUEVO)','89mm','4','Blackout','142950','6000','24','1','30');</v>
      </c>
    </row>
    <row r="23" spans="1:7" ht="18.75" customHeight="1">
      <c r="A23" s="195" t="s">
        <v>472</v>
      </c>
      <c r="B23" s="244" t="s">
        <v>492</v>
      </c>
      <c r="C23" s="195" t="s">
        <v>465</v>
      </c>
      <c r="D23" s="245">
        <v>93100</v>
      </c>
      <c r="E23" s="246">
        <v>5000</v>
      </c>
      <c r="G23" s="259" t="str">
        <f t="shared" si="1"/>
        <v>INSERT INTO `productos`(`referencia`, `descripcion`, `anchos_tela_metro`, `unidad_medida`, `factor_apertura`, `costo_elite`, `costo_premium`, `id_tipo_p`, `proveedor_id`, `porce_precio`) 
VALUES ('BLACKOUT LISBOA','BLACKOUT LISBOA','89mm','4','Blackout','93100','5000','24','1','30');</v>
      </c>
    </row>
    <row r="24" spans="1:7" ht="18.75" customHeight="1">
      <c r="A24" s="247" t="s">
        <v>509</v>
      </c>
      <c r="B24" s="248" t="s">
        <v>492</v>
      </c>
      <c r="C24" s="247" t="s">
        <v>465</v>
      </c>
      <c r="D24" s="249">
        <v>62500</v>
      </c>
      <c r="E24" s="250">
        <v>3800</v>
      </c>
      <c r="G24" s="259" t="str">
        <f t="shared" si="1"/>
        <v>INSERT INTO `productos`(`referencia`, `descripcion`, `anchos_tela_metro`, `unidad_medida`, `factor_apertura`, `costo_elite`, `costo_premium`, `id_tipo_p`, `proveedor_id`, `porce_precio`) 
VALUES ('BLACKOUT MOIRE','BLACKOUT MOIRE','89mm','4','Blackout','62500','3800','24','1','30');</v>
      </c>
    </row>
    <row r="31" spans="1:7">
      <c r="A31" t="s">
        <v>978</v>
      </c>
    </row>
    <row r="32" spans="1:7">
      <c r="A32" t="s">
        <v>979</v>
      </c>
    </row>
    <row r="33" spans="1:1">
      <c r="A33" t="s">
        <v>980</v>
      </c>
    </row>
    <row r="34" spans="1:1">
      <c r="A34" t="s">
        <v>981</v>
      </c>
    </row>
    <row r="35" spans="1:1">
      <c r="A35" t="s">
        <v>982</v>
      </c>
    </row>
    <row r="36" spans="1:1">
      <c r="A36" t="s">
        <v>983</v>
      </c>
    </row>
    <row r="37" spans="1:1">
      <c r="A37" t="s">
        <v>984</v>
      </c>
    </row>
    <row r="41" spans="1:1">
      <c r="A41" t="s">
        <v>985</v>
      </c>
    </row>
    <row r="42" spans="1:1">
      <c r="A42" t="s">
        <v>986</v>
      </c>
    </row>
    <row r="43" spans="1:1">
      <c r="A43" t="s">
        <v>987</v>
      </c>
    </row>
    <row r="44" spans="1:1">
      <c r="A44" t="s">
        <v>988</v>
      </c>
    </row>
    <row r="45" spans="1:1">
      <c r="A45" t="s">
        <v>989</v>
      </c>
    </row>
    <row r="46" spans="1:1">
      <c r="A46" t="s">
        <v>990</v>
      </c>
    </row>
    <row r="47" spans="1:1">
      <c r="A47" t="s">
        <v>991</v>
      </c>
    </row>
    <row r="48" spans="1:1">
      <c r="A48" t="s">
        <v>992</v>
      </c>
    </row>
    <row r="49" spans="1:1">
      <c r="A49" t="s">
        <v>993</v>
      </c>
    </row>
    <row r="50" spans="1:1">
      <c r="A50" t="s">
        <v>994</v>
      </c>
    </row>
    <row r="51" spans="1:1">
      <c r="A51" t="s">
        <v>995</v>
      </c>
    </row>
    <row r="52" spans="1:1">
      <c r="A52" t="s">
        <v>996</v>
      </c>
    </row>
  </sheetData>
  <mergeCells count="2">
    <mergeCell ref="A1:F1"/>
    <mergeCell ref="A10:F10"/>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3" sqref="A3"/>
    </sheetView>
  </sheetViews>
  <sheetFormatPr baseColWidth="10" defaultColWidth="9.33203125" defaultRowHeight="12.75"/>
  <cols>
    <col min="1" max="1" width="84.6640625" customWidth="1"/>
    <col min="2" max="2" width="47.83203125" customWidth="1"/>
    <col min="3" max="3" width="5.1640625" customWidth="1"/>
  </cols>
  <sheetData>
    <row r="1" spans="1:3" ht="43.5" customHeight="1">
      <c r="A1" s="384" t="s">
        <v>510</v>
      </c>
      <c r="B1" s="384"/>
      <c r="C1" s="384"/>
    </row>
    <row r="2" spans="1:3" ht="31.5" customHeight="1">
      <c r="A2" s="230" t="s">
        <v>511</v>
      </c>
      <c r="B2" s="231" t="s">
        <v>512</v>
      </c>
    </row>
    <row r="3" spans="1:3" ht="16.5" customHeight="1">
      <c r="A3" s="232" t="s">
        <v>997</v>
      </c>
      <c r="B3" s="233">
        <v>37500</v>
      </c>
    </row>
    <row r="4" spans="1:3" ht="18.95" customHeight="1">
      <c r="A4" s="385" t="s">
        <v>513</v>
      </c>
      <c r="B4" s="386"/>
    </row>
    <row r="5" spans="1:3" ht="22.35" customHeight="1">
      <c r="A5" s="234" t="s">
        <v>514</v>
      </c>
      <c r="B5" s="235" t="s">
        <v>515</v>
      </c>
    </row>
    <row r="6" spans="1:3" ht="18.95" customHeight="1">
      <c r="A6" s="234" t="s">
        <v>516</v>
      </c>
      <c r="B6" s="235" t="s">
        <v>517</v>
      </c>
    </row>
    <row r="7" spans="1:3" ht="12.75" customHeight="1">
      <c r="A7" s="387" t="s">
        <v>518</v>
      </c>
      <c r="B7" s="235" t="s">
        <v>519</v>
      </c>
    </row>
    <row r="8" spans="1:3" ht="12.75" customHeight="1">
      <c r="A8" s="388"/>
      <c r="B8" s="235" t="s">
        <v>520</v>
      </c>
    </row>
  </sheetData>
  <mergeCells count="3">
    <mergeCell ref="A1:C1"/>
    <mergeCell ref="A4:B4"/>
    <mergeCell ref="A7:A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workbookViewId="0">
      <selection activeCell="G3" sqref="G3"/>
    </sheetView>
  </sheetViews>
  <sheetFormatPr baseColWidth="10" defaultColWidth="9.33203125" defaultRowHeight="12.75"/>
  <cols>
    <col min="1" max="1" width="56.83203125" customWidth="1"/>
    <col min="2" max="2" width="20.1640625" customWidth="1"/>
    <col min="3" max="3" width="15.33203125" customWidth="1"/>
    <col min="4" max="4" width="18.83203125" customWidth="1"/>
    <col min="5" max="5" width="21.33203125" customWidth="1"/>
    <col min="6" max="6" width="4.6640625" customWidth="1"/>
    <col min="7" max="7" width="113" customWidth="1"/>
  </cols>
  <sheetData>
    <row r="1" spans="1:7" ht="25.5" customHeight="1">
      <c r="A1" s="389" t="s">
        <v>521</v>
      </c>
      <c r="B1" s="389"/>
      <c r="C1" s="389"/>
      <c r="D1" s="389"/>
      <c r="E1" s="389"/>
      <c r="F1" s="389"/>
    </row>
    <row r="2" spans="1:7" ht="39.75" customHeight="1">
      <c r="A2" s="213" t="s">
        <v>522</v>
      </c>
      <c r="B2" s="214" t="s">
        <v>523</v>
      </c>
      <c r="C2" s="214" t="s">
        <v>524</v>
      </c>
      <c r="D2" s="214" t="s">
        <v>525</v>
      </c>
      <c r="E2" s="215" t="s">
        <v>526</v>
      </c>
    </row>
    <row r="3" spans="1:7" ht="74.25" customHeight="1">
      <c r="A3" s="216" t="s">
        <v>527</v>
      </c>
      <c r="B3" s="217">
        <v>2.8</v>
      </c>
      <c r="C3" s="216" t="s">
        <v>528</v>
      </c>
      <c r="D3" s="218">
        <v>99900</v>
      </c>
      <c r="E3" s="219">
        <v>90000</v>
      </c>
      <c r="G3" s="259" t="str">
        <f>CONCATENATE("INSERT INTO `productos`(`referencia`, `descripcion`, `anchos_tela_metro`, `unidad_medida`, `factor_apertura`, `costo_elite`, `costo_premium`, `id_tipo_p`, `proveedor_id`, `porce_precio`) 
VALUES ('",A3,"','",A3,"','",B3,"','",4,"','",C3,"','",D3,"','",E3,"','",26,"','",1,"','",30,"');")</f>
        <v>INSERT INTO `productos`(`referencia`, `descripcion`, `anchos_tela_metro`, `unidad_medida`, `factor_apertura`, `costo_elite`, `costo_premium`, `id_tipo_p`, `proveedor_id`, `porce_precio`) 
VALUES ('SHANGRI-LA CLASSIC','SHANGRI-LA CLASSIC','2,8','4','Trasluz','99900','90000','26','1','30');</v>
      </c>
    </row>
    <row r="4" spans="1:7" ht="22.35" customHeight="1">
      <c r="A4" s="220" t="s">
        <v>529</v>
      </c>
      <c r="B4" s="221">
        <v>2.8</v>
      </c>
      <c r="C4" s="220" t="s">
        <v>528</v>
      </c>
      <c r="D4" s="222">
        <v>99000</v>
      </c>
      <c r="E4" s="223">
        <v>90000</v>
      </c>
      <c r="G4" s="259" t="str">
        <f t="shared" ref="G4:G19" si="0">CONCATENATE("INSERT INTO `productos`(`referencia`, `descripcion`, `anchos_tela_metro`, `unidad_medida`, `factor_apertura`, `costo_elite`, `costo_premium`, `id_tipo_p`, `proveedor_id`, `porce_precio`) 
VALUES ('",A4,"','",A4,"','",B4,"','",4,"','",C4,"','",D4,"','",E4,"','",26,"','",1,"','",30,"');")</f>
        <v>INSERT INTO `productos`(`referencia`, `descripcion`, `anchos_tela_metro`, `unidad_medida`, `factor_apertura`, `costo_elite`, `costo_premium`, `id_tipo_p`, `proveedor_id`, `porce_precio`) 
VALUES ('SHANGRI-LA CRYSTAL','SHANGRI-LA CRYSTAL','2,8','4','Trasluz','99000','90000','26','1','30');</v>
      </c>
    </row>
    <row r="5" spans="1:7" ht="22.35" customHeight="1">
      <c r="A5" s="224" t="s">
        <v>530</v>
      </c>
      <c r="B5" s="225" t="s">
        <v>531</v>
      </c>
      <c r="C5" s="224" t="s">
        <v>528</v>
      </c>
      <c r="D5" s="226">
        <v>82000</v>
      </c>
      <c r="E5" s="227">
        <v>74000</v>
      </c>
      <c r="G5" s="259" t="str">
        <f t="shared" si="0"/>
        <v>INSERT INTO `productos`(`referencia`, `descripcion`, `anchos_tela_metro`, `unidad_medida`, `factor_apertura`, `costo_elite`, `costo_premium`, `id_tipo_p`, `proveedor_id`, `porce_precio`) 
VALUES ('SHEER ELEG INSPIRACION','SHEER ELEG INSPIRACION','2,00 - 2,45 - 2,75','4','Trasluz','82000','74000','26','1','30');</v>
      </c>
    </row>
    <row r="6" spans="1:7" ht="22.35" customHeight="1">
      <c r="A6" s="220" t="s">
        <v>532</v>
      </c>
      <c r="B6" s="221">
        <v>2.8</v>
      </c>
      <c r="C6" s="220" t="s">
        <v>533</v>
      </c>
      <c r="D6" s="223">
        <v>110000</v>
      </c>
      <c r="E6" s="223">
        <v>100000</v>
      </c>
      <c r="G6" s="259" t="str">
        <f t="shared" si="0"/>
        <v>INSERT INTO `productos`(`referencia`, `descripcion`, `anchos_tela_metro`, `unidad_medida`, `factor_apertura`, `costo_elite`, `costo_premium`, `id_tipo_p`, `proveedor_id`, `porce_precio`) 
VALUES ('SHEER ELEG NEW SANTA FE WIDE B.O.','SHEER ELEG NEW SANTA FE WIDE B.O.','2,8','4','Semi Blackout','110000','100000','26','1','30');</v>
      </c>
    </row>
    <row r="7" spans="1:7" ht="22.35" customHeight="1">
      <c r="A7" s="224" t="s">
        <v>534</v>
      </c>
      <c r="B7" s="228">
        <v>2.6</v>
      </c>
      <c r="C7" s="224" t="s">
        <v>528</v>
      </c>
      <c r="D7" s="226">
        <v>99900</v>
      </c>
      <c r="E7" s="227">
        <v>90000</v>
      </c>
      <c r="G7" s="259" t="str">
        <f t="shared" si="0"/>
        <v>INSERT INTO `productos`(`referencia`, `descripcion`, `anchos_tela_metro`, `unidad_medida`, `factor_apertura`, `costo_elite`, `costo_premium`, `id_tipo_p`, `proveedor_id`, `porce_precio`) 
VALUES ('SHEER ELEG PLISADA','SHEER ELEG PLISADA','2,6','4','Trasluz','99900','90000','26','1','30');</v>
      </c>
    </row>
    <row r="8" spans="1:7" ht="22.35" customHeight="1">
      <c r="A8" s="220" t="s">
        <v>535</v>
      </c>
      <c r="B8" s="221">
        <v>3</v>
      </c>
      <c r="C8" s="220" t="s">
        <v>528</v>
      </c>
      <c r="D8" s="222">
        <v>88000</v>
      </c>
      <c r="E8" s="223">
        <v>74000</v>
      </c>
      <c r="G8" s="259" t="str">
        <f t="shared" si="0"/>
        <v>INSERT INTO `productos`(`referencia`, `descripcion`, `anchos_tela_metro`, `unidad_medida`, `factor_apertura`, `costo_elite`, `costo_premium`, `id_tipo_p`, `proveedor_id`, `porce_precio`) 
VALUES ('SHEER ELEG PLISADA ECO','SHEER ELEG PLISADA ECO','3','4','Trasluz','88000','74000','26','1','30');</v>
      </c>
    </row>
    <row r="9" spans="1:7" ht="22.35" customHeight="1">
      <c r="A9" s="224" t="s">
        <v>536</v>
      </c>
      <c r="B9" s="228">
        <v>2.6</v>
      </c>
      <c r="C9" s="224" t="s">
        <v>528</v>
      </c>
      <c r="D9" s="226">
        <v>95000</v>
      </c>
      <c r="E9" s="227">
        <v>86000</v>
      </c>
      <c r="G9" s="259" t="str">
        <f t="shared" si="0"/>
        <v>INSERT INTO `productos`(`referencia`, `descripcion`, `anchos_tela_metro`, `unidad_medida`, `factor_apertura`, `costo_elite`, `costo_premium`, `id_tipo_p`, `proveedor_id`, `porce_precio`) 
VALUES ('SHEER ELEG PLISADA WIDE','SHEER ELEG PLISADA WIDE','2,6','4','Trasluz','95000','86000','26','1','30');</v>
      </c>
    </row>
    <row r="10" spans="1:7" ht="22.35" customHeight="1">
      <c r="A10" s="220" t="s">
        <v>537</v>
      </c>
      <c r="B10" s="229" t="s">
        <v>538</v>
      </c>
      <c r="C10" s="220" t="s">
        <v>528</v>
      </c>
      <c r="D10" s="222">
        <v>99900</v>
      </c>
      <c r="E10" s="223">
        <v>90000</v>
      </c>
      <c r="G10" s="259" t="str">
        <f t="shared" si="0"/>
        <v>INSERT INTO `productos`(`referencia`, `descripcion`, `anchos_tela_metro`, `unidad_medida`, `factor_apertura`, `costo_elite`, `costo_premium`, `id_tipo_p`, `proveedor_id`, `porce_precio`) 
VALUES ('SHEER ELEG SCR (M.A - M.C)','SHEER ELEG SCR (M.A - M.C)','1,50 - 1,83 - 2,50 - 3,00','4','Trasluz','99900','90000','26','1','30');</v>
      </c>
    </row>
    <row r="11" spans="1:7" ht="22.35" customHeight="1">
      <c r="A11" s="224" t="s">
        <v>539</v>
      </c>
      <c r="B11" s="225" t="s">
        <v>540</v>
      </c>
      <c r="C11" s="224" t="s">
        <v>528</v>
      </c>
      <c r="D11" s="226">
        <v>99900</v>
      </c>
      <c r="E11" s="227">
        <v>90000</v>
      </c>
      <c r="G11" s="259" t="str">
        <f t="shared" si="0"/>
        <v>INSERT INTO `productos`(`referencia`, `descripcion`, `anchos_tela_metro`, `unidad_medida`, `factor_apertura`, `costo_elite`, `costo_premium`, `id_tipo_p`, `proveedor_id`, `porce_precio`) 
VALUES ('SHEER ELEG SCR 2T (M.A - M.C)','SHEER ELEG SCR 2T (M.A - M.C)','1,50 - 1,83 - 2,50','4','Trasluz','99900','90000','26','1','30');</v>
      </c>
    </row>
    <row r="12" spans="1:7" ht="22.35" customHeight="1">
      <c r="A12" s="220" t="s">
        <v>541</v>
      </c>
      <c r="B12" s="229" t="s">
        <v>542</v>
      </c>
      <c r="C12" s="220" t="s">
        <v>528</v>
      </c>
      <c r="D12" s="223">
        <v>102500</v>
      </c>
      <c r="E12" s="223">
        <v>93000</v>
      </c>
      <c r="G12" s="259" t="str">
        <f t="shared" si="0"/>
        <v>INSERT INTO `productos`(`referencia`, `descripcion`, `anchos_tela_metro`, `unidad_medida`, `factor_apertura`, `costo_elite`, `costo_premium`, `id_tipo_p`, `proveedor_id`, `porce_precio`) 
VALUES ('SHEER ELEG SCR 2T WIDE (M.A - M.C)','SHEER ELEG SCR 2T WIDE (M.A - M.C)','1,83 - 2,20 - 2,50','4','Trasluz','102500','93000','26','1','30');</v>
      </c>
    </row>
    <row r="13" spans="1:7" ht="22.35" customHeight="1">
      <c r="A13" s="224" t="s">
        <v>543</v>
      </c>
      <c r="B13" s="225" t="s">
        <v>544</v>
      </c>
      <c r="C13" s="224" t="s">
        <v>528</v>
      </c>
      <c r="D13" s="226">
        <v>99900</v>
      </c>
      <c r="E13" s="227">
        <v>90000</v>
      </c>
      <c r="G13" s="259" t="str">
        <f t="shared" si="0"/>
        <v>INSERT INTO `productos`(`referencia`, `descripcion`, `anchos_tela_metro`, `unidad_medida`, `factor_apertura`, `costo_elite`, `costo_premium`, `id_tipo_p`, `proveedor_id`, `porce_precio`) 
VALUES ('SHEER ELEG SCR CLASICA M.C','SHEER ELEG SCR CLASICA M.C','1,83 - 2,50','4','Trasluz','99900','90000','26','1','30');</v>
      </c>
    </row>
    <row r="14" spans="1:7" ht="22.35" customHeight="1">
      <c r="A14" s="220" t="s">
        <v>545</v>
      </c>
      <c r="B14" s="229" t="s">
        <v>544</v>
      </c>
      <c r="C14" s="220" t="s">
        <v>528</v>
      </c>
      <c r="D14" s="222">
        <v>99900</v>
      </c>
      <c r="E14" s="223">
        <v>90000</v>
      </c>
      <c r="G14" s="259" t="str">
        <f t="shared" si="0"/>
        <v>INSERT INTO `productos`(`referencia`, `descripcion`, `anchos_tela_metro`, `unidad_medida`, `factor_apertura`, `costo_elite`, `costo_premium`, `id_tipo_p`, `proveedor_id`, `porce_precio`) 
VALUES ('SHEER ELEG SCR COMBI 3 (M.A - M.C)','SHEER ELEG SCR COMBI 3 (M.A - M.C)','1,83 - 2,50','4','Trasluz','99900','90000','26','1','30');</v>
      </c>
    </row>
    <row r="15" spans="1:7" ht="22.35" customHeight="1">
      <c r="A15" s="224" t="s">
        <v>546</v>
      </c>
      <c r="B15" s="225" t="s">
        <v>544</v>
      </c>
      <c r="C15" s="224" t="s">
        <v>528</v>
      </c>
      <c r="D15" s="227">
        <v>102500</v>
      </c>
      <c r="E15" s="227">
        <v>93000</v>
      </c>
      <c r="G15" s="259" t="str">
        <f t="shared" si="0"/>
        <v>INSERT INTO `productos`(`referencia`, `descripcion`, `anchos_tela_metro`, `unidad_medida`, `factor_apertura`, `costo_elite`, `costo_premium`, `id_tipo_p`, `proveedor_id`, `porce_precio`) 
VALUES ('SHEER ELEG SCR CRYSTAL','SHEER ELEG SCR CRYSTAL','1,83 - 2,50','4','Trasluz','102500','93000','26','1','30');</v>
      </c>
    </row>
    <row r="16" spans="1:7" ht="22.35" customHeight="1">
      <c r="A16" s="220" t="s">
        <v>547</v>
      </c>
      <c r="B16" s="221">
        <v>2.2000000000000002</v>
      </c>
      <c r="C16" s="220" t="s">
        <v>528</v>
      </c>
      <c r="D16" s="222">
        <v>75000</v>
      </c>
      <c r="E16" s="223">
        <v>68000</v>
      </c>
      <c r="G16" s="259" t="str">
        <f t="shared" si="0"/>
        <v>INSERT INTO `productos`(`referencia`, `descripcion`, `anchos_tela_metro`, `unidad_medida`, `factor_apertura`, `costo_elite`, `costo_premium`, `id_tipo_p`, `proveedor_id`, `porce_precio`) 
VALUES ('SHEER ELEG SCR EXTRA WIDE','SHEER ELEG SCR EXTRA WIDE','2,2','4','Trasluz','75000','68000','26','1','30');</v>
      </c>
    </row>
    <row r="17" spans="1:7" ht="22.35" customHeight="1">
      <c r="A17" s="224" t="s">
        <v>548</v>
      </c>
      <c r="B17" s="225" t="s">
        <v>544</v>
      </c>
      <c r="C17" s="224" t="s">
        <v>528</v>
      </c>
      <c r="D17" s="226">
        <v>99900</v>
      </c>
      <c r="E17" s="227">
        <v>90000</v>
      </c>
      <c r="G17" s="259" t="str">
        <f t="shared" si="0"/>
        <v>INSERT INTO `productos`(`referencia`, `descripcion`, `anchos_tela_metro`, `unidad_medida`, `factor_apertura`, `costo_elite`, `costo_premium`, `id_tipo_p`, `proveedor_id`, `porce_precio`) 
VALUES ('SHEER ELEG SCR TRAZOS M.C','SHEER ELEG SCR TRAZOS M.C','1,83 - 2,50','4','Trasluz','99900','90000','26','1','30');</v>
      </c>
    </row>
    <row r="18" spans="1:7" ht="22.35" customHeight="1">
      <c r="A18" s="220" t="s">
        <v>549</v>
      </c>
      <c r="B18" s="229" t="s">
        <v>544</v>
      </c>
      <c r="C18" s="220" t="s">
        <v>528</v>
      </c>
      <c r="D18" s="222">
        <v>99900</v>
      </c>
      <c r="E18" s="223">
        <v>93000</v>
      </c>
      <c r="G18" s="259" t="str">
        <f t="shared" si="0"/>
        <v>INSERT INTO `productos`(`referencia`, `descripcion`, `anchos_tela_metro`, `unidad_medida`, `factor_apertura`, `costo_elite`, `costo_premium`, `id_tipo_p`, `proveedor_id`, `porce_precio`) 
VALUES ('SHEER ELEG SCR WIDE (M.A - M.C)','SHEER ELEG SCR WIDE (M.A - M.C)','1,83 - 2,50','4','Trasluz','99900','93000','26','1','30');</v>
      </c>
    </row>
    <row r="19" spans="1:7" ht="22.35" customHeight="1">
      <c r="A19" s="224" t="s">
        <v>550</v>
      </c>
      <c r="B19" s="225" t="s">
        <v>551</v>
      </c>
      <c r="C19" s="224" t="s">
        <v>528</v>
      </c>
      <c r="D19" s="226">
        <v>99900</v>
      </c>
      <c r="E19" s="227">
        <v>93000</v>
      </c>
      <c r="G19" s="259" t="str">
        <f t="shared" si="0"/>
        <v>INSERT INTO `productos`(`referencia`, `descripcion`, `anchos_tela_metro`, `unidad_medida`, `factor_apertura`, `costo_elite`, `costo_premium`, `id_tipo_p`, `proveedor_id`, `porce_precio`) 
VALUES ('SHEER ELEG SCR WIDE COMBI 3 (M.A - M.C)','SHEER ELEG SCR WIDE COMBI 3 (M.A - M.C)','1,83 - 2,20','4','Trasluz','99900','93000','26','1','30');</v>
      </c>
    </row>
    <row r="20" spans="1:7" ht="12.6" customHeight="1">
      <c r="A20" s="390" t="s">
        <v>552</v>
      </c>
      <c r="B20" s="229" t="s">
        <v>553</v>
      </c>
      <c r="C20" s="392"/>
      <c r="D20" s="393"/>
      <c r="E20" s="393"/>
    </row>
    <row r="21" spans="1:7" ht="9.9499999999999993" customHeight="1">
      <c r="A21" s="391"/>
      <c r="B21" s="229" t="s">
        <v>554</v>
      </c>
      <c r="C21" s="394"/>
      <c r="D21" s="395"/>
      <c r="E21" s="395"/>
    </row>
    <row r="25" spans="1:7">
      <c r="A25" t="s">
        <v>998</v>
      </c>
    </row>
    <row r="26" spans="1:7">
      <c r="A26" t="s">
        <v>999</v>
      </c>
    </row>
    <row r="27" spans="1:7">
      <c r="A27" t="s">
        <v>1000</v>
      </c>
    </row>
    <row r="28" spans="1:7">
      <c r="A28" t="s">
        <v>1001</v>
      </c>
    </row>
    <row r="29" spans="1:7">
      <c r="A29" t="s">
        <v>1002</v>
      </c>
    </row>
    <row r="30" spans="1:7">
      <c r="A30" t="s">
        <v>1003</v>
      </c>
    </row>
    <row r="31" spans="1:7">
      <c r="A31" t="s">
        <v>1004</v>
      </c>
    </row>
    <row r="32" spans="1:7">
      <c r="A32" t="s">
        <v>1005</v>
      </c>
    </row>
    <row r="33" spans="1:1">
      <c r="A33" t="s">
        <v>1006</v>
      </c>
    </row>
    <row r="34" spans="1:1">
      <c r="A34" t="s">
        <v>1007</v>
      </c>
    </row>
    <row r="35" spans="1:1">
      <c r="A35" t="s">
        <v>1008</v>
      </c>
    </row>
    <row r="36" spans="1:1">
      <c r="A36" t="s">
        <v>1009</v>
      </c>
    </row>
    <row r="37" spans="1:1">
      <c r="A37" t="s">
        <v>1010</v>
      </c>
    </row>
    <row r="38" spans="1:1">
      <c r="A38" t="s">
        <v>1011</v>
      </c>
    </row>
    <row r="39" spans="1:1">
      <c r="A39" t="s">
        <v>1012</v>
      </c>
    </row>
    <row r="40" spans="1:1">
      <c r="A40" t="s">
        <v>1013</v>
      </c>
    </row>
    <row r="41" spans="1:1">
      <c r="A41" t="s">
        <v>1014</v>
      </c>
    </row>
  </sheetData>
  <mergeCells count="3">
    <mergeCell ref="A1:F1"/>
    <mergeCell ref="A20:A21"/>
    <mergeCell ref="C20:E21"/>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zoomScale="85" zoomScaleNormal="85" workbookViewId="0">
      <selection activeCell="F4" sqref="F4"/>
    </sheetView>
  </sheetViews>
  <sheetFormatPr baseColWidth="10" defaultColWidth="9.33203125" defaultRowHeight="12.75"/>
  <cols>
    <col min="1" max="1" width="48.5" customWidth="1"/>
    <col min="2" max="2" width="32.83203125" customWidth="1"/>
    <col min="3" max="3" width="18.6640625" customWidth="1"/>
    <col min="4" max="4" width="33.1640625" customWidth="1"/>
    <col min="5" max="5" width="4.1640625" customWidth="1"/>
    <col min="6" max="6" width="128.1640625" customWidth="1"/>
  </cols>
  <sheetData>
    <row r="1" spans="1:6" ht="32.25" customHeight="1">
      <c r="A1" s="396" t="s">
        <v>555</v>
      </c>
      <c r="B1" s="397"/>
      <c r="C1" s="397"/>
      <c r="D1" s="397"/>
      <c r="E1" s="397"/>
    </row>
    <row r="2" spans="1:6" ht="33" customHeight="1">
      <c r="A2" s="398" t="s">
        <v>556</v>
      </c>
      <c r="B2" s="398"/>
      <c r="C2" s="398"/>
      <c r="D2" s="398"/>
      <c r="E2" s="398"/>
      <c r="F2" s="200"/>
    </row>
    <row r="3" spans="1:6" ht="57.6" customHeight="1">
      <c r="A3" s="201" t="s">
        <v>557</v>
      </c>
      <c r="B3" s="202" t="s">
        <v>558</v>
      </c>
      <c r="C3" s="203" t="s">
        <v>378</v>
      </c>
      <c r="D3" s="204" t="s">
        <v>559</v>
      </c>
    </row>
    <row r="4" spans="1:6" ht="54.75" customHeight="1">
      <c r="A4" s="205" t="s">
        <v>560</v>
      </c>
      <c r="B4" s="206" t="s">
        <v>561</v>
      </c>
      <c r="C4" s="207" t="s">
        <v>562</v>
      </c>
      <c r="D4" s="208">
        <v>124000</v>
      </c>
      <c r="F4" s="259" t="str">
        <f>CONCATENATE("INSERT INTO `productos`(`referencia`, `descripcion`, `anchos_tela_metro`, `unidad_medida`, `factor_apertura`, `costo_elite`, `costo_premium`, `id_tipo_p`, `proveedor_id`, `porce_precio`) 
VALUES ('",A4,"','",A4,"','",B4,"','",C4,"','",,"','",D4,"','",,"','",27,"','",1,"','",30,"');")</f>
        <v>INSERT INTO `productos`(`referencia`, `descripcion`, `anchos_tela_metro`, `unidad_medida`, `factor_apertura`, `costo_elite`, `costo_premium`, `id_tipo_p`, `proveedor_id`, `porce_precio`) 
VALUES ('HANNA AFRODITA','HANNA AFRODITA','41CM','No Aplica','','124000','','27','1','30');</v>
      </c>
    </row>
    <row r="5" spans="1:6" ht="30.2" customHeight="1">
      <c r="A5" s="209" t="s">
        <v>563</v>
      </c>
      <c r="B5" s="210" t="s">
        <v>561</v>
      </c>
      <c r="C5" s="211" t="s">
        <v>562</v>
      </c>
      <c r="D5" s="212">
        <v>124000</v>
      </c>
      <c r="F5" s="259" t="str">
        <f t="shared" ref="F5:F10" si="0">CONCATENATE("INSERT INTO `productos`(`referencia`, `descripcion`, `anchos_tela_metro`, `unidad_medida`, `factor_apertura`, `costo_elite`, `costo_premium`, `id_tipo_p`, `proveedor_id`, `porce_precio`) 
VALUES ('",A5,"','",A5,"','",B5,"','",C5,"','",,"','",D5,"','",,"','",27,"','",1,"','",30,"');")</f>
        <v>INSERT INTO `productos`(`referencia`, `descripcion`, `anchos_tela_metro`, `unidad_medida`, `factor_apertura`, `costo_elite`, `costo_premium`, `id_tipo_p`, `proveedor_id`, `porce_precio`) 
VALUES ('HANNA ARTEMISA','HANNA ARTEMISA','41CM','No Aplica','','124000','','27','1','30');</v>
      </c>
    </row>
    <row r="6" spans="1:6" ht="30.2" customHeight="1">
      <c r="A6" s="205" t="s">
        <v>564</v>
      </c>
      <c r="B6" s="206" t="s">
        <v>561</v>
      </c>
      <c r="C6" s="207" t="s">
        <v>562</v>
      </c>
      <c r="D6" s="208">
        <v>124000</v>
      </c>
      <c r="F6" s="259" t="str">
        <f t="shared" si="0"/>
        <v>INSERT INTO `productos`(`referencia`, `descripcion`, `anchos_tela_metro`, `unidad_medida`, `factor_apertura`, `costo_elite`, `costo_premium`, `id_tipo_p`, `proveedor_id`, `porce_precio`) 
VALUES ('HANNA ATENEA','HANNA ATENEA','41CM','No Aplica','','124000','','27','1','30');</v>
      </c>
    </row>
    <row r="7" spans="1:6" ht="30.2" customHeight="1">
      <c r="A7" s="209" t="s">
        <v>565</v>
      </c>
      <c r="B7" s="210" t="s">
        <v>561</v>
      </c>
      <c r="C7" s="211" t="s">
        <v>562</v>
      </c>
      <c r="D7" s="212">
        <v>124000</v>
      </c>
      <c r="F7" s="259" t="str">
        <f t="shared" si="0"/>
        <v>INSERT INTO `productos`(`referencia`, `descripcion`, `anchos_tela_metro`, `unidad_medida`, `factor_apertura`, `costo_elite`, `costo_premium`, `id_tipo_p`, `proveedor_id`, `porce_precio`) 
VALUES ('HANNA GAIA','HANNA GAIA','41CM','No Aplica','','124000','','27','1','30');</v>
      </c>
    </row>
    <row r="8" spans="1:6" ht="30.2" customHeight="1">
      <c r="A8" s="205" t="s">
        <v>566</v>
      </c>
      <c r="B8" s="206" t="s">
        <v>561</v>
      </c>
      <c r="C8" s="207" t="s">
        <v>562</v>
      </c>
      <c r="D8" s="208">
        <v>124000</v>
      </c>
      <c r="F8" s="259" t="str">
        <f t="shared" si="0"/>
        <v>INSERT INTO `productos`(`referencia`, `descripcion`, `anchos_tela_metro`, `unidad_medida`, `factor_apertura`, `costo_elite`, `costo_premium`, `id_tipo_p`, `proveedor_id`, `porce_precio`) 
VALUES ('HANNA SELENE','HANNA SELENE','41CM','No Aplica','','124000','','27','1','30');</v>
      </c>
    </row>
    <row r="9" spans="1:6" ht="30.2" customHeight="1">
      <c r="A9" s="209" t="s">
        <v>567</v>
      </c>
      <c r="B9" s="210" t="s">
        <v>561</v>
      </c>
      <c r="C9" s="211" t="s">
        <v>562</v>
      </c>
      <c r="D9" s="212">
        <v>124000</v>
      </c>
      <c r="F9" s="259" t="str">
        <f t="shared" si="0"/>
        <v>INSERT INTO `productos`(`referencia`, `descripcion`, `anchos_tela_metro`, `unidad_medida`, `factor_apertura`, `costo_elite`, `costo_premium`, `id_tipo_p`, `proveedor_id`, `porce_precio`) 
VALUES ('HANNA MINERVA (NUEVO)','HANNA MINERVA (NUEVO)','41CM','No Aplica','','124000','','27','1','30');</v>
      </c>
    </row>
    <row r="10" spans="1:6" ht="30.2" customHeight="1">
      <c r="A10" s="205" t="s">
        <v>568</v>
      </c>
      <c r="B10" s="206" t="s">
        <v>561</v>
      </c>
      <c r="C10" s="207" t="s">
        <v>562</v>
      </c>
      <c r="D10" s="208">
        <v>136000</v>
      </c>
      <c r="F10" s="259" t="str">
        <f t="shared" si="0"/>
        <v>INSERT INTO `productos`(`referencia`, `descripcion`, `anchos_tela_metro`, `unidad_medida`, `factor_apertura`, `costo_elite`, `costo_premium`, `id_tipo_p`, `proveedor_id`, `porce_precio`) 
VALUES ('HANNA HERA (NUEVO)','HANNA HERA (NUEVO)','41CM','No Aplica','','136000','','27','1','30');</v>
      </c>
    </row>
    <row r="18" spans="1:1">
      <c r="A18" t="s">
        <v>1015</v>
      </c>
    </row>
    <row r="19" spans="1:1">
      <c r="A19" t="s">
        <v>1016</v>
      </c>
    </row>
    <row r="20" spans="1:1">
      <c r="A20" t="s">
        <v>1017</v>
      </c>
    </row>
    <row r="21" spans="1:1">
      <c r="A21" t="s">
        <v>1018</v>
      </c>
    </row>
    <row r="22" spans="1:1">
      <c r="A22" t="s">
        <v>1019</v>
      </c>
    </row>
    <row r="23" spans="1:1">
      <c r="A23" t="s">
        <v>1020</v>
      </c>
    </row>
    <row r="24" spans="1:1">
      <c r="A24" t="s">
        <v>1021</v>
      </c>
    </row>
  </sheetData>
  <mergeCells count="2">
    <mergeCell ref="A1:E1"/>
    <mergeCell ref="A2:E2"/>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A16" sqref="A16:A21"/>
    </sheetView>
  </sheetViews>
  <sheetFormatPr baseColWidth="10" defaultColWidth="9.33203125" defaultRowHeight="12.75"/>
  <cols>
    <col min="1" max="1" width="33.33203125" customWidth="1"/>
    <col min="2" max="2" width="20.1640625" customWidth="1"/>
    <col min="3" max="3" width="26.6640625" customWidth="1"/>
    <col min="4" max="4" width="23.83203125" customWidth="1"/>
    <col min="5" max="5" width="24.83203125" customWidth="1"/>
    <col min="6" max="6" width="5.33203125" customWidth="1"/>
    <col min="7" max="7" width="133.6640625" customWidth="1"/>
  </cols>
  <sheetData>
    <row r="1" spans="1:7" ht="34.5" customHeight="1">
      <c r="A1" s="399" t="s">
        <v>569</v>
      </c>
      <c r="B1" s="399"/>
      <c r="C1" s="399"/>
      <c r="D1" s="399"/>
      <c r="E1" s="399"/>
      <c r="F1" s="399"/>
    </row>
    <row r="2" spans="1:7" s="180" customFormat="1" ht="45.75" customHeight="1">
      <c r="A2" s="181" t="s">
        <v>570</v>
      </c>
      <c r="B2" s="181" t="s">
        <v>571</v>
      </c>
      <c r="C2" s="181" t="s">
        <v>572</v>
      </c>
      <c r="D2" s="181" t="s">
        <v>525</v>
      </c>
      <c r="E2" s="181" t="s">
        <v>573</v>
      </c>
    </row>
    <row r="3" spans="1:7" ht="73.5" customHeight="1">
      <c r="A3" s="182" t="s">
        <v>574</v>
      </c>
      <c r="B3" s="183" t="s">
        <v>575</v>
      </c>
      <c r="C3" s="184">
        <v>32000</v>
      </c>
      <c r="D3" s="184">
        <v>50000</v>
      </c>
      <c r="E3" s="185" t="s">
        <v>576</v>
      </c>
      <c r="G3" s="259" t="str">
        <f>CONCATENATE("INSERT INTO `productos`(`referencia`, `descripcion`, `anchos_tela_metro`, `unidad_medida`, `factor_apertura`, `costo_elite`, `costo_premium`, `id_tipo_p`, `proveedor_id`, `porce_precio`) 
VALUES ('",A3,"','",A3,"','",B3,"','",5,"','",,"','",C3,"','",D3,"','",28,"','",1,"','",30,"');")</f>
        <v>INSERT INTO `productos`(`referencia`, `descripcion`, `anchos_tela_metro`, `unidad_medida`, `factor_apertura`, `costo_elite`, `costo_premium`, `id_tipo_p`, `proveedor_id`, `porce_precio`) 
VALUES ('Enrollable','Enrollable','2 m2','5','','32000','50000','28','1','30');</v>
      </c>
    </row>
    <row r="4" spans="1:7" ht="25.7" customHeight="1">
      <c r="A4" s="186" t="s">
        <v>577</v>
      </c>
      <c r="B4" s="187" t="s">
        <v>575</v>
      </c>
      <c r="C4" s="188">
        <v>48000</v>
      </c>
      <c r="D4" s="188">
        <v>66000</v>
      </c>
      <c r="E4" s="189" t="s">
        <v>576</v>
      </c>
      <c r="G4" s="259" t="str">
        <f t="shared" ref="G4:G8" si="0">CONCATENATE("INSERT INTO `productos`(`referencia`, `descripcion`, `anchos_tela_metro`, `unidad_medida`, `factor_apertura`, `costo_elite`, `costo_premium`, `id_tipo_p`, `proveedor_id`, `porce_precio`) 
VALUES ('",A4,"','",A4,"','",B4,"','",5,"','",,"','",C4,"','",D4,"','",28,"','",1,"','",30,"');")</f>
        <v>INSERT INTO `productos`(`referencia`, `descripcion`, `anchos_tela_metro`, `unidad_medida`, `factor_apertura`, `costo_elite`, `costo_premium`, `id_tipo_p`, `proveedor_id`, `porce_precio`) 
VALUES ('Sheer Elegance','Sheer Elegance','2 m2','5','','48000','66000','28','1','30');</v>
      </c>
    </row>
    <row r="5" spans="1:7" ht="25.7" customHeight="1">
      <c r="A5" s="190" t="s">
        <v>578</v>
      </c>
      <c r="B5" s="191" t="s">
        <v>579</v>
      </c>
      <c r="C5" s="192" t="s">
        <v>576</v>
      </c>
      <c r="D5" s="193">
        <v>45200</v>
      </c>
      <c r="E5" s="194">
        <v>41100</v>
      </c>
      <c r="G5" s="259" t="str">
        <f t="shared" si="0"/>
        <v>INSERT INTO `productos`(`referencia`, `descripcion`, `anchos_tela_metro`, `unidad_medida`, `factor_apertura`, `costo_elite`, `costo_premium`, `id_tipo_p`, `proveedor_id`, `porce_precio`) 
VALUES ('Panel Japonés','Panel Japonés','3 m2','5','','No aplica','45200','28','1','30');</v>
      </c>
    </row>
    <row r="6" spans="1:7" ht="25.7" customHeight="1">
      <c r="A6" s="195" t="s">
        <v>580</v>
      </c>
      <c r="B6" s="187" t="s">
        <v>575</v>
      </c>
      <c r="C6" s="189" t="s">
        <v>576</v>
      </c>
      <c r="D6" s="196">
        <v>51050</v>
      </c>
      <c r="E6" s="189" t="s">
        <v>576</v>
      </c>
      <c r="G6" s="259" t="str">
        <f t="shared" si="0"/>
        <v>INSERT INTO `productos`(`referencia`, `descripcion`, `anchos_tela_metro`, `unidad_medida`, `factor_apertura`, `costo_elite`, `costo_premium`, `id_tipo_p`, `proveedor_id`, `porce_precio`) 
VALUES ('Romana','Romana','2 m2','5','','No aplica','51050','28','1','30');</v>
      </c>
    </row>
    <row r="7" spans="1:7" ht="34.5" customHeight="1">
      <c r="A7" s="190" t="s">
        <v>581</v>
      </c>
      <c r="B7" s="191" t="s">
        <v>575</v>
      </c>
      <c r="C7" s="15" t="s">
        <v>582</v>
      </c>
      <c r="D7" s="197" t="s">
        <v>583</v>
      </c>
      <c r="E7" s="198" t="s">
        <v>576</v>
      </c>
      <c r="G7" s="259" t="str">
        <f t="shared" si="0"/>
        <v>INSERT INTO `productos`(`referencia`, `descripcion`, `anchos_tela_metro`, `unidad_medida`, `factor_apertura`, `costo_elite`, `costo_premium`, `id_tipo_p`, `proveedor_id`, `porce_precio`) 
VALUES ('Macromadera','Macromadera','2 m2','5','','$99.600
(escalerilla)','$108.000
(cinta algodón)','28','1','30');</v>
      </c>
    </row>
    <row r="8" spans="1:7" ht="25.5" customHeight="1">
      <c r="A8" s="195" t="s">
        <v>584</v>
      </c>
      <c r="B8" s="187" t="s">
        <v>575</v>
      </c>
      <c r="C8" s="196">
        <v>48000</v>
      </c>
      <c r="D8" s="189" t="s">
        <v>576</v>
      </c>
      <c r="E8" s="189" t="s">
        <v>576</v>
      </c>
      <c r="G8" s="259" t="str">
        <f t="shared" si="0"/>
        <v>INSERT INTO `productos`(`referencia`, `descripcion`, `anchos_tela_metro`, `unidad_medida`, `factor_apertura`, `costo_elite`, `costo_premium`, `id_tipo_p`, `proveedor_id`, `porce_precio`) 
VALUES ('Vertical','Vertical','2 m2','5','','48000','No aplica','28','1','30');</v>
      </c>
    </row>
    <row r="16" spans="1:7">
      <c r="A16" t="s">
        <v>1022</v>
      </c>
    </row>
    <row r="17" spans="1:1">
      <c r="A17" t="s">
        <v>1023</v>
      </c>
    </row>
    <row r="18" spans="1:1">
      <c r="A18" t="s">
        <v>1024</v>
      </c>
    </row>
    <row r="19" spans="1:1">
      <c r="A19" t="s">
        <v>1025</v>
      </c>
    </row>
    <row r="20" spans="1:1">
      <c r="A20" t="s">
        <v>1026</v>
      </c>
    </row>
    <row r="21" spans="1:1">
      <c r="A21" t="s">
        <v>1027</v>
      </c>
    </row>
  </sheetData>
  <mergeCells count="1">
    <mergeCell ref="A1:F1"/>
  </mergeCell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topLeftCell="A16" workbookViewId="0">
      <selection activeCell="L2" sqref="L2"/>
    </sheetView>
  </sheetViews>
  <sheetFormatPr baseColWidth="10" defaultColWidth="9.33203125" defaultRowHeight="12.75"/>
  <cols>
    <col min="1" max="1" width="18" customWidth="1"/>
    <col min="2" max="2" width="31.83203125" customWidth="1"/>
    <col min="3" max="3" width="64.6640625" customWidth="1"/>
    <col min="4" max="4" width="19.33203125" customWidth="1"/>
  </cols>
  <sheetData>
    <row r="1" spans="1:4" ht="33.950000000000003" customHeight="1">
      <c r="A1" s="172" t="s">
        <v>585</v>
      </c>
      <c r="B1" s="173" t="s">
        <v>586</v>
      </c>
      <c r="C1" s="174" t="s">
        <v>587</v>
      </c>
      <c r="D1" s="175" t="s">
        <v>588</v>
      </c>
    </row>
    <row r="2" spans="1:4" ht="61.5" customHeight="1">
      <c r="A2" s="406" t="s">
        <v>589</v>
      </c>
      <c r="B2" s="167" t="s">
        <v>590</v>
      </c>
      <c r="C2" s="60" t="s">
        <v>591</v>
      </c>
      <c r="D2" s="150">
        <v>387000</v>
      </c>
    </row>
    <row r="3" spans="1:4" ht="15.75" customHeight="1">
      <c r="A3" s="407"/>
      <c r="B3" s="166" t="s">
        <v>592</v>
      </c>
      <c r="C3" s="59" t="s">
        <v>591</v>
      </c>
      <c r="D3" s="168">
        <v>311400</v>
      </c>
    </row>
    <row r="4" spans="1:4" ht="16.7" customHeight="1">
      <c r="A4" s="408" t="s">
        <v>593</v>
      </c>
      <c r="B4" s="38" t="s">
        <v>594</v>
      </c>
      <c r="C4" s="60" t="s">
        <v>595</v>
      </c>
      <c r="D4" s="150">
        <v>293600</v>
      </c>
    </row>
    <row r="5" spans="1:4" ht="16.7" customHeight="1">
      <c r="A5" s="409"/>
      <c r="B5" s="15" t="s">
        <v>596</v>
      </c>
      <c r="C5" s="61" t="s">
        <v>597</v>
      </c>
      <c r="D5" s="168">
        <v>356600</v>
      </c>
    </row>
    <row r="6" spans="1:4" ht="16.7" customHeight="1">
      <c r="A6" s="409"/>
      <c r="B6" s="38" t="s">
        <v>598</v>
      </c>
      <c r="C6" s="63" t="s">
        <v>599</v>
      </c>
      <c r="D6" s="150">
        <v>411200</v>
      </c>
    </row>
    <row r="7" spans="1:4" ht="42" customHeight="1">
      <c r="A7" s="409"/>
      <c r="B7" s="15" t="s">
        <v>600</v>
      </c>
      <c r="C7" s="61" t="s">
        <v>601</v>
      </c>
      <c r="D7" s="168">
        <v>486800</v>
      </c>
    </row>
    <row r="8" spans="1:4" ht="18.95" customHeight="1">
      <c r="A8" s="409"/>
      <c r="B8" s="38" t="s">
        <v>602</v>
      </c>
      <c r="C8" s="60" t="s">
        <v>603</v>
      </c>
      <c r="D8" s="150">
        <v>297800</v>
      </c>
    </row>
    <row r="9" spans="1:4" ht="16.7" customHeight="1">
      <c r="A9" s="409"/>
      <c r="B9" s="15" t="s">
        <v>604</v>
      </c>
      <c r="C9" s="61" t="s">
        <v>605</v>
      </c>
      <c r="D9" s="168">
        <v>360800</v>
      </c>
    </row>
    <row r="10" spans="1:4" ht="16.7" customHeight="1">
      <c r="A10" s="409"/>
      <c r="B10" s="167" t="s">
        <v>606</v>
      </c>
      <c r="C10" s="60" t="s">
        <v>607</v>
      </c>
      <c r="D10" s="150">
        <v>419600</v>
      </c>
    </row>
    <row r="11" spans="1:4" ht="42" customHeight="1">
      <c r="A11" s="410"/>
      <c r="B11" s="15" t="s">
        <v>608</v>
      </c>
      <c r="C11" s="61" t="s">
        <v>609</v>
      </c>
      <c r="D11" s="168">
        <v>486800</v>
      </c>
    </row>
    <row r="12" spans="1:4" ht="25.35" customHeight="1">
      <c r="A12" s="408" t="s">
        <v>610</v>
      </c>
      <c r="B12" s="38" t="s">
        <v>611</v>
      </c>
      <c r="C12" s="60" t="s">
        <v>612</v>
      </c>
      <c r="D12" s="150">
        <v>407900</v>
      </c>
    </row>
    <row r="13" spans="1:4" ht="25.35" customHeight="1">
      <c r="A13" s="409"/>
      <c r="B13" s="15" t="s">
        <v>613</v>
      </c>
      <c r="C13" s="61" t="s">
        <v>614</v>
      </c>
      <c r="D13" s="168">
        <v>466200</v>
      </c>
    </row>
    <row r="14" spans="1:4" ht="27.6" customHeight="1">
      <c r="A14" s="409"/>
      <c r="B14" s="167" t="s">
        <v>615</v>
      </c>
      <c r="C14" s="60" t="s">
        <v>616</v>
      </c>
      <c r="D14" s="150">
        <v>525000</v>
      </c>
    </row>
    <row r="15" spans="1:4" ht="42" customHeight="1">
      <c r="A15" s="409"/>
      <c r="B15" s="15" t="s">
        <v>617</v>
      </c>
      <c r="C15" s="61" t="s">
        <v>618</v>
      </c>
      <c r="D15" s="168">
        <v>606300</v>
      </c>
    </row>
    <row r="16" spans="1:4" ht="25.35" customHeight="1">
      <c r="A16" s="409"/>
      <c r="B16" s="167" t="s">
        <v>619</v>
      </c>
      <c r="C16" s="60" t="s">
        <v>620</v>
      </c>
      <c r="D16" s="150">
        <v>474100</v>
      </c>
    </row>
    <row r="17" spans="1:4" ht="33.75" customHeight="1">
      <c r="A17" s="409"/>
      <c r="B17" s="15" t="s">
        <v>621</v>
      </c>
      <c r="C17" s="61" t="s">
        <v>622</v>
      </c>
      <c r="D17" s="158">
        <v>546800</v>
      </c>
    </row>
    <row r="18" spans="1:4" ht="25.35" customHeight="1">
      <c r="A18" s="410"/>
      <c r="B18" s="38" t="s">
        <v>623</v>
      </c>
      <c r="C18" s="60" t="s">
        <v>624</v>
      </c>
      <c r="D18" s="150">
        <v>497300</v>
      </c>
    </row>
    <row r="19" spans="1:4" ht="25.35" customHeight="1">
      <c r="A19" s="408" t="s">
        <v>625</v>
      </c>
      <c r="B19" s="15" t="s">
        <v>626</v>
      </c>
      <c r="C19" s="59" t="s">
        <v>627</v>
      </c>
      <c r="D19" s="168">
        <v>542700</v>
      </c>
    </row>
    <row r="20" spans="1:4" ht="25.35" customHeight="1">
      <c r="A20" s="409"/>
      <c r="B20" s="167" t="s">
        <v>628</v>
      </c>
      <c r="C20" s="60" t="s">
        <v>629</v>
      </c>
      <c r="D20" s="150">
        <v>606400</v>
      </c>
    </row>
    <row r="21" spans="1:4" ht="25.35" customHeight="1">
      <c r="A21" s="409"/>
      <c r="B21" s="166" t="s">
        <v>630</v>
      </c>
      <c r="C21" s="59" t="s">
        <v>631</v>
      </c>
      <c r="D21" s="168">
        <v>636000</v>
      </c>
    </row>
    <row r="22" spans="1:4" ht="38.85" customHeight="1">
      <c r="A22" s="409"/>
      <c r="B22" s="130" t="s">
        <v>632</v>
      </c>
      <c r="C22" s="63" t="s">
        <v>633</v>
      </c>
      <c r="D22" s="151">
        <v>605700</v>
      </c>
    </row>
    <row r="23" spans="1:4" ht="16.7" customHeight="1">
      <c r="A23" s="410"/>
      <c r="B23" s="166" t="s">
        <v>634</v>
      </c>
      <c r="C23" s="59" t="s">
        <v>635</v>
      </c>
      <c r="D23" s="168">
        <v>664500</v>
      </c>
    </row>
    <row r="24" spans="1:4" ht="27.6" customHeight="1">
      <c r="A24" s="400"/>
      <c r="B24" s="401"/>
      <c r="C24" s="401"/>
      <c r="D24" s="402"/>
    </row>
    <row r="25" spans="1:4" ht="54.75" customHeight="1">
      <c r="A25" s="403"/>
      <c r="B25" s="404"/>
      <c r="C25" s="404"/>
      <c r="D25" s="405"/>
    </row>
    <row r="26" spans="1:4" ht="42" customHeight="1">
      <c r="A26" s="408" t="s">
        <v>625</v>
      </c>
      <c r="B26" s="38" t="s">
        <v>636</v>
      </c>
      <c r="C26" s="63" t="s">
        <v>637</v>
      </c>
      <c r="D26" s="150">
        <v>738600</v>
      </c>
    </row>
    <row r="27" spans="1:4" ht="38.85" customHeight="1">
      <c r="A27" s="410"/>
      <c r="B27" s="15" t="s">
        <v>638</v>
      </c>
      <c r="C27" s="61" t="s">
        <v>639</v>
      </c>
      <c r="D27" s="158">
        <v>686400</v>
      </c>
    </row>
  </sheetData>
  <mergeCells count="7">
    <mergeCell ref="A26:A27"/>
    <mergeCell ref="A24:D24"/>
    <mergeCell ref="A25:D25"/>
    <mergeCell ref="A2:A3"/>
    <mergeCell ref="A4:A11"/>
    <mergeCell ref="A12:A18"/>
    <mergeCell ref="A19:A2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tabSelected="1" workbookViewId="0">
      <selection activeCell="K6" sqref="K6"/>
    </sheetView>
  </sheetViews>
  <sheetFormatPr baseColWidth="10" defaultColWidth="9.33203125" defaultRowHeight="12.75"/>
  <cols>
    <col min="1" max="1" width="18" customWidth="1"/>
    <col min="2" max="2" width="31.83203125" customWidth="1"/>
    <col min="3" max="3" width="64.6640625" customWidth="1"/>
    <col min="4" max="4" width="19.33203125" customWidth="1"/>
    <col min="5" max="5" width="3.1640625" customWidth="1"/>
  </cols>
  <sheetData>
    <row r="1" spans="1:5" ht="67.5" customHeight="1">
      <c r="A1" s="411" t="s">
        <v>640</v>
      </c>
      <c r="B1" s="411"/>
      <c r="C1" s="411"/>
      <c r="D1" s="411"/>
      <c r="E1" s="411"/>
    </row>
    <row r="2" spans="1:5" ht="61.5" customHeight="1">
      <c r="A2" s="143" t="s">
        <v>585</v>
      </c>
      <c r="B2" s="144" t="s">
        <v>586</v>
      </c>
      <c r="C2" s="16" t="s">
        <v>587</v>
      </c>
      <c r="D2" s="145" t="s">
        <v>588</v>
      </c>
    </row>
    <row r="3" spans="1:5" ht="27.6" customHeight="1">
      <c r="A3" s="409" t="s">
        <v>641</v>
      </c>
      <c r="B3" s="176" t="s">
        <v>642</v>
      </c>
      <c r="C3" s="58" t="s">
        <v>643</v>
      </c>
      <c r="D3" s="177">
        <v>765500</v>
      </c>
    </row>
    <row r="4" spans="1:5" ht="25.35" customHeight="1">
      <c r="A4" s="409"/>
      <c r="B4" s="178" t="s">
        <v>644</v>
      </c>
      <c r="C4" s="59" t="s">
        <v>645</v>
      </c>
      <c r="D4" s="168">
        <v>725100</v>
      </c>
    </row>
    <row r="5" spans="1:5" ht="27.6" customHeight="1">
      <c r="A5" s="409"/>
      <c r="B5" s="179" t="s">
        <v>646</v>
      </c>
      <c r="C5" s="60" t="s">
        <v>647</v>
      </c>
      <c r="D5" s="150">
        <v>955900</v>
      </c>
    </row>
    <row r="6" spans="1:5" ht="27.6" customHeight="1">
      <c r="A6" s="410"/>
      <c r="B6" s="178" t="s">
        <v>648</v>
      </c>
      <c r="C6" s="59" t="s">
        <v>649</v>
      </c>
      <c r="D6" s="168">
        <v>915600</v>
      </c>
    </row>
  </sheetData>
  <mergeCells count="2">
    <mergeCell ref="A1:E1"/>
    <mergeCell ref="A3:A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zoomScale="70" zoomScaleNormal="70" workbookViewId="0">
      <selection activeCell="G3" sqref="G3"/>
    </sheetView>
  </sheetViews>
  <sheetFormatPr baseColWidth="10" defaultColWidth="9.33203125" defaultRowHeight="12.75"/>
  <cols>
    <col min="1" max="1" width="50.1640625" customWidth="1"/>
    <col min="2" max="2" width="22.5" customWidth="1"/>
    <col min="3" max="3" width="18" customWidth="1"/>
    <col min="4" max="5" width="20.83203125" customWidth="1"/>
    <col min="6" max="6" width="4.1640625" customWidth="1"/>
    <col min="7" max="7" width="84.1640625" customWidth="1"/>
  </cols>
  <sheetData>
    <row r="1" spans="1:7" ht="28.5" customHeight="1">
      <c r="A1" s="360" t="s">
        <v>76</v>
      </c>
      <c r="B1" s="360"/>
      <c r="C1" s="360"/>
      <c r="D1" s="360"/>
      <c r="E1" s="360"/>
      <c r="F1" s="360"/>
    </row>
    <row r="2" spans="1:7" ht="40.5" customHeight="1">
      <c r="A2" s="295" t="s">
        <v>2</v>
      </c>
      <c r="B2" s="237" t="s">
        <v>3</v>
      </c>
      <c r="C2" s="333" t="s">
        <v>4</v>
      </c>
      <c r="D2" s="295" t="s">
        <v>5</v>
      </c>
      <c r="E2" s="334" t="s">
        <v>77</v>
      </c>
      <c r="G2" s="259"/>
    </row>
    <row r="3" spans="1:7" ht="60" customHeight="1">
      <c r="A3" s="318" t="s">
        <v>78</v>
      </c>
      <c r="B3" s="345" t="s">
        <v>79</v>
      </c>
      <c r="C3" s="318" t="s">
        <v>80</v>
      </c>
      <c r="D3" s="320">
        <v>38000</v>
      </c>
      <c r="E3" s="346">
        <v>56000</v>
      </c>
      <c r="G3" s="259" t="str">
        <f>CONCATENATE("INSERT INTO `productos`(`referencia`, `descripcion`, `anchos_tela_metro`, `unidad_medida`, `factor_apertura`, `costo_elite`, `costo_premium`, `id_tipo_p`, `proveedor_id`, `porce_precio`) VALUES ('",A3,"','",A3,"','",B3,"','",1,"','",C3,"','",D3,"','",E3,"','",2,"','",1,"','",30,"')")</f>
        <v>INSERT INTO `productos`(`referencia`, `descripcion`, `anchos_tela_metro`, `unidad_medida`, `factor_apertura`, `costo_elite`, `costo_premium`, `id_tipo_p`, `proveedor_id`, `porce_precio`) VALUES ('SOLAR ATENAS','SOLAR ATENAS','2,00 - 2,40','1','Trasluz','38000','56000','2','1','30')</v>
      </c>
    </row>
    <row r="4" spans="1:7" ht="51">
      <c r="A4" s="76" t="s">
        <v>81</v>
      </c>
      <c r="B4" s="331">
        <v>2.4</v>
      </c>
      <c r="C4" s="76" t="s">
        <v>80</v>
      </c>
      <c r="D4" s="304">
        <v>64000</v>
      </c>
      <c r="E4" s="347">
        <v>83000</v>
      </c>
      <c r="G4" s="259" t="str">
        <f t="shared" ref="G4:G9" si="0">CONCATENATE("INSERT INTO `productos`(`referencia`, `descripcion`, `anchos_tela_metro`, `unidad_medida`, `factor_apertura`, `costo_elite`, `costo_premium`, `id_tipo_p`, `proveedor_id`, `porce_precio`) VALUES ('",A4,"','",A4,"','",B4,"','",1,"','",C4,"','",D4,"','",E4,"','",2,"','",1,"','",30,"')")</f>
        <v>INSERT INTO `productos`(`referencia`, `descripcion`, `anchos_tela_metro`, `unidad_medida`, `factor_apertura`, `costo_elite`, `costo_premium`, `id_tipo_p`, `proveedor_id`, `porce_precio`) VALUES ('SOLAR LISBOA','SOLAR LISBOA','2,4','1','Trasluz','64000','83000','2','1','30')</v>
      </c>
    </row>
    <row r="5" spans="1:7" ht="16.5" customHeight="1">
      <c r="A5" s="72" t="s">
        <v>82</v>
      </c>
      <c r="B5" s="339">
        <v>2.4</v>
      </c>
      <c r="C5" s="72" t="s">
        <v>80</v>
      </c>
      <c r="D5" s="302">
        <v>67000</v>
      </c>
      <c r="E5" s="348">
        <v>86000</v>
      </c>
      <c r="G5" s="259" t="str">
        <f t="shared" si="0"/>
        <v>INSERT INTO `productos`(`referencia`, `descripcion`, `anchos_tela_metro`, `unidad_medida`, `factor_apertura`, `costo_elite`, `costo_premium`, `id_tipo_p`, `proveedor_id`, `porce_precio`) VALUES ('SOLAR LISBOA PRINTED','SOLAR LISBOA PRINTED','2,4','1','Trasluz','67000','86000','2','1','30')</v>
      </c>
    </row>
    <row r="6" spans="1:7" ht="16.5" customHeight="1">
      <c r="A6" s="76" t="s">
        <v>83</v>
      </c>
      <c r="B6" s="331">
        <v>1.95</v>
      </c>
      <c r="C6" s="76" t="s">
        <v>80</v>
      </c>
      <c r="D6" s="304">
        <v>53000</v>
      </c>
      <c r="E6" s="347">
        <v>71000</v>
      </c>
      <c r="G6" s="259" t="str">
        <f t="shared" si="0"/>
        <v>INSERT INTO `productos`(`referencia`, `descripcion`, `anchos_tela_metro`, `unidad_medida`, `factor_apertura`, `costo_elite`, `costo_premium`, `id_tipo_p`, `proveedor_id`, `porce_precio`) VALUES ('SOLAR MONACO','SOLAR MONACO','1,95','1','Trasluz','53000','71000','2','1','30')</v>
      </c>
    </row>
    <row r="7" spans="1:7" ht="16.5" customHeight="1">
      <c r="A7" s="72" t="s">
        <v>84</v>
      </c>
      <c r="B7" s="339">
        <v>2.8</v>
      </c>
      <c r="C7" s="72" t="s">
        <v>80</v>
      </c>
      <c r="D7" s="302">
        <v>47000</v>
      </c>
      <c r="E7" s="348">
        <v>65000</v>
      </c>
      <c r="G7" s="259" t="str">
        <f t="shared" si="0"/>
        <v>INSERT INTO `productos`(`referencia`, `descripcion`, `anchos_tela_metro`, `unidad_medida`, `factor_apertura`, `costo_elite`, `costo_premium`, `id_tipo_p`, `proveedor_id`, `porce_precio`) VALUES ('SOLAR MUCUR','SOLAR MUCUR','2,8','1','Trasluz','47000','65000','2','1','30')</v>
      </c>
    </row>
    <row r="8" spans="1:7" ht="16.5" customHeight="1">
      <c r="A8" s="76" t="s">
        <v>85</v>
      </c>
      <c r="B8" s="331">
        <v>2.8</v>
      </c>
      <c r="C8" s="76" t="s">
        <v>80</v>
      </c>
      <c r="D8" s="304">
        <v>47000</v>
      </c>
      <c r="E8" s="347">
        <v>65000</v>
      </c>
      <c r="G8" s="259" t="str">
        <f t="shared" si="0"/>
        <v>INSERT INTO `productos`(`referencia`, `descripcion`, `anchos_tela_metro`, `unidad_medida`, `factor_apertura`, `costo_elite`, `costo_premium`, `id_tipo_p`, `proveedor_id`, `porce_precio`) VALUES ('SOLAR TOKYO','SOLAR TOKYO','2,8','1','Trasluz','47000','65000','2','1','30')</v>
      </c>
    </row>
    <row r="9" spans="1:7" ht="16.5" customHeight="1">
      <c r="A9" s="72" t="s">
        <v>86</v>
      </c>
      <c r="B9" s="339">
        <v>2</v>
      </c>
      <c r="C9" s="72" t="s">
        <v>80</v>
      </c>
      <c r="D9" s="302">
        <v>53000</v>
      </c>
      <c r="E9" s="348">
        <v>71000</v>
      </c>
      <c r="G9" s="259" t="str">
        <f t="shared" si="0"/>
        <v>INSERT INTO `productos`(`referencia`, `descripcion`, `anchos_tela_metro`, `unidad_medida`, `factor_apertura`, `costo_elite`, `costo_premium`, `id_tipo_p`, `proveedor_id`, `porce_precio`) VALUES ('SOLAR TOLEDO','SOLAR TOLEDO','2','1','Trasluz','53000','71000','2','1','30')</v>
      </c>
    </row>
    <row r="10" spans="1:7" ht="28.5" customHeight="1">
      <c r="A10" s="361" t="s">
        <v>87</v>
      </c>
      <c r="B10" s="361"/>
      <c r="C10" s="361"/>
      <c r="D10" s="361"/>
      <c r="E10" s="361"/>
      <c r="F10" s="361"/>
      <c r="G10" s="259"/>
    </row>
    <row r="11" spans="1:7" ht="36" customHeight="1">
      <c r="A11" s="295" t="s">
        <v>2</v>
      </c>
      <c r="B11" s="237" t="s">
        <v>3</v>
      </c>
      <c r="C11" s="333" t="s">
        <v>4</v>
      </c>
      <c r="D11" s="295" t="s">
        <v>5</v>
      </c>
      <c r="E11" s="334" t="s">
        <v>77</v>
      </c>
      <c r="G11" s="259"/>
    </row>
    <row r="12" spans="1:7" ht="16.5" customHeight="1">
      <c r="A12" s="71" t="s">
        <v>88</v>
      </c>
      <c r="B12" s="336" t="s">
        <v>89</v>
      </c>
      <c r="C12" s="349" t="s">
        <v>90</v>
      </c>
      <c r="D12" s="299">
        <v>60400</v>
      </c>
      <c r="E12" s="350">
        <v>79000</v>
      </c>
      <c r="G12" s="259" t="str">
        <f>CONCATENATE("INSERT INTO `productos`(`referencia`, `descripcion`, `anchos_tela_metro`, `unidad_medida`, `factor_apertura`, `costo_elite`, `costo_premium`, `id_tipo_p`, `proveedor_id`, `porce_precio`) VALUES ('",A12,"','",A12,"','",B12,"','",1,"','",C12,"','",D12,"','",E12,"','",3,"','",1,"','",30,"')")</f>
        <v>INSERT INTO `productos`(`referencia`, `descripcion`, `anchos_tela_metro`, `unidad_medida`, `factor_apertura`, `costo_elite`, `costo_premium`, `id_tipo_p`, `proveedor_id`, `porce_precio`) VALUES ('SHEER ELEG INSPIRACION','SHEER ELEG INSPIRACION','2,00 - 2,45 - 2,75','1','Trasluz','60400','79000','3','1','30')</v>
      </c>
    </row>
    <row r="13" spans="1:7" ht="16.5" customHeight="1">
      <c r="A13" s="72" t="s">
        <v>91</v>
      </c>
      <c r="B13" s="329" t="s">
        <v>92</v>
      </c>
      <c r="C13" s="351" t="s">
        <v>90</v>
      </c>
      <c r="D13" s="302">
        <v>60400</v>
      </c>
      <c r="E13" s="348">
        <v>79000</v>
      </c>
      <c r="G13" s="259" t="str">
        <f t="shared" ref="G13:G22" si="1">CONCATENATE("INSERT INTO `productos`(`referencia`, `descripcion`, `anchos_tela_metro`, `unidad_medida`, `factor_apertura`, `costo_elite`, `costo_premium`, `id_tipo_p`, `proveedor_id`, `porce_precio`) VALUES ('",A13,"','",A13,"','",B13,"','",1,"','",C13,"','",D13,"','",E13,"','",3,"','",1,"','",30,"')")</f>
        <v>INSERT INTO `productos`(`referencia`, `descripcion`, `anchos_tela_metro`, `unidad_medida`, `factor_apertura`, `costo_elite`, `costo_premium`, `id_tipo_p`, `proveedor_id`, `porce_precio`) VALUES ('SHEER ELEG SCR (M.A - M.C)','SHEER ELEG SCR (M.A - M.C)','1,50 - 1,83 - 2,50 - 3,00','1','Trasluz','60400','79000','3','1','30')</v>
      </c>
    </row>
    <row r="14" spans="1:7" ht="16.5" customHeight="1">
      <c r="A14" s="76" t="s">
        <v>93</v>
      </c>
      <c r="B14" s="327" t="s">
        <v>94</v>
      </c>
      <c r="C14" s="352" t="s">
        <v>90</v>
      </c>
      <c r="D14" s="304">
        <v>60400</v>
      </c>
      <c r="E14" s="347">
        <v>79000</v>
      </c>
      <c r="G14" s="259" t="str">
        <f t="shared" si="1"/>
        <v>INSERT INTO `productos`(`referencia`, `descripcion`, `anchos_tela_metro`, `unidad_medida`, `factor_apertura`, `costo_elite`, `costo_premium`, `id_tipo_p`, `proveedor_id`, `porce_precio`) VALUES ('SHEER ELEG SCR 2T (M.A - M.C)','SHEER ELEG SCR 2T (M.A - M.C)','1,50 - 1,83 - 2,50','1','Trasluz','60400','79000','3','1','30')</v>
      </c>
    </row>
    <row r="15" spans="1:7" ht="16.5" customHeight="1">
      <c r="A15" s="72" t="s">
        <v>95</v>
      </c>
      <c r="B15" s="329" t="s">
        <v>96</v>
      </c>
      <c r="C15" s="351" t="s">
        <v>90</v>
      </c>
      <c r="D15" s="302">
        <v>65650</v>
      </c>
      <c r="E15" s="348">
        <v>84000</v>
      </c>
      <c r="G15" s="259" t="str">
        <f t="shared" si="1"/>
        <v>INSERT INTO `productos`(`referencia`, `descripcion`, `anchos_tela_metro`, `unidad_medida`, `factor_apertura`, `costo_elite`, `costo_premium`, `id_tipo_p`, `proveedor_id`, `porce_precio`) VALUES ('SHEER ELEG SCR 2T WIDE (M.A - M.C)','SHEER ELEG SCR 2T WIDE (M.A - M.C)','1,83 - 2,20 - 2,50','1','Trasluz','65650','84000','3','1','30')</v>
      </c>
    </row>
    <row r="16" spans="1:7" ht="16.5" customHeight="1">
      <c r="A16" s="76" t="s">
        <v>97</v>
      </c>
      <c r="B16" s="327" t="s">
        <v>13</v>
      </c>
      <c r="C16" s="352" t="s">
        <v>90</v>
      </c>
      <c r="D16" s="304">
        <v>60400</v>
      </c>
      <c r="E16" s="347">
        <v>79000</v>
      </c>
      <c r="G16" s="259" t="str">
        <f t="shared" si="1"/>
        <v>INSERT INTO `productos`(`referencia`, `descripcion`, `anchos_tela_metro`, `unidad_medida`, `factor_apertura`, `costo_elite`, `costo_premium`, `id_tipo_p`, `proveedor_id`, `porce_precio`) VALUES ('SHEER ELEG SCR CLASICA M.C','SHEER ELEG SCR CLASICA M.C','1,83 - 2,50','1','Trasluz','60400','79000','3','1','30')</v>
      </c>
    </row>
    <row r="17" spans="1:7" ht="16.5" customHeight="1">
      <c r="A17" s="72" t="s">
        <v>98</v>
      </c>
      <c r="B17" s="329" t="s">
        <v>13</v>
      </c>
      <c r="C17" s="351" t="s">
        <v>90</v>
      </c>
      <c r="D17" s="302">
        <v>60400</v>
      </c>
      <c r="E17" s="348">
        <v>79000</v>
      </c>
      <c r="G17" s="259" t="str">
        <f t="shared" si="1"/>
        <v>INSERT INTO `productos`(`referencia`, `descripcion`, `anchos_tela_metro`, `unidad_medida`, `factor_apertura`, `costo_elite`, `costo_premium`, `id_tipo_p`, `proveedor_id`, `porce_precio`) VALUES ('SHEER ELEG SCR COMBI 3 (M.A - M.C)','SHEER ELEG SCR COMBI 3 (M.A - M.C)','1,83 - 2,50','1','Trasluz','60400','79000','3','1','30')</v>
      </c>
    </row>
    <row r="18" spans="1:7" ht="16.5" customHeight="1">
      <c r="A18" s="76" t="s">
        <v>99</v>
      </c>
      <c r="B18" s="327" t="s">
        <v>13</v>
      </c>
      <c r="C18" s="352" t="s">
        <v>90</v>
      </c>
      <c r="D18" s="304">
        <v>60400</v>
      </c>
      <c r="E18" s="347">
        <v>79000</v>
      </c>
      <c r="G18" s="259" t="str">
        <f t="shared" si="1"/>
        <v>INSERT INTO `productos`(`referencia`, `descripcion`, `anchos_tela_metro`, `unidad_medida`, `factor_apertura`, `costo_elite`, `costo_premium`, `id_tipo_p`, `proveedor_id`, `porce_precio`) VALUES ('SHEER ELEG SCR CRYSTAL','SHEER ELEG SCR CRYSTAL','1,83 - 2,50','1','Trasluz','60400','79000','3','1','30')</v>
      </c>
    </row>
    <row r="19" spans="1:7" ht="16.5" customHeight="1">
      <c r="A19" s="72" t="s">
        <v>100</v>
      </c>
      <c r="B19" s="339">
        <v>2.2000000000000002</v>
      </c>
      <c r="C19" s="351" t="s">
        <v>90</v>
      </c>
      <c r="D19" s="302">
        <v>60400</v>
      </c>
      <c r="E19" s="348">
        <v>79000</v>
      </c>
      <c r="G19" s="259" t="str">
        <f t="shared" si="1"/>
        <v>INSERT INTO `productos`(`referencia`, `descripcion`, `anchos_tela_metro`, `unidad_medida`, `factor_apertura`, `costo_elite`, `costo_premium`, `id_tipo_p`, `proveedor_id`, `porce_precio`) VALUES ('SHEER ELEG SCR EXTRA WIDE','SHEER ELEG SCR EXTRA WIDE','2,2','1','Trasluz','60400','79000','3','1','30')</v>
      </c>
    </row>
    <row r="20" spans="1:7" ht="16.5" customHeight="1">
      <c r="A20" s="76" t="s">
        <v>101</v>
      </c>
      <c r="B20" s="327" t="s">
        <v>13</v>
      </c>
      <c r="C20" s="352" t="s">
        <v>90</v>
      </c>
      <c r="D20" s="304">
        <v>60400</v>
      </c>
      <c r="E20" s="347">
        <v>79000</v>
      </c>
      <c r="G20" s="259" t="str">
        <f t="shared" si="1"/>
        <v>INSERT INTO `productos`(`referencia`, `descripcion`, `anchos_tela_metro`, `unidad_medida`, `factor_apertura`, `costo_elite`, `costo_premium`, `id_tipo_p`, `proveedor_id`, `porce_precio`) VALUES ('SHEER ELEG SCR TRAZOS M.C','SHEER ELEG SCR TRAZOS M.C','1,83 - 2,50','1','Trasluz','60400','79000','3','1','30')</v>
      </c>
    </row>
    <row r="21" spans="1:7" ht="16.5" customHeight="1">
      <c r="A21" s="72" t="s">
        <v>102</v>
      </c>
      <c r="B21" s="329" t="s">
        <v>13</v>
      </c>
      <c r="C21" s="351" t="s">
        <v>90</v>
      </c>
      <c r="D21" s="302">
        <v>65650</v>
      </c>
      <c r="E21" s="348">
        <v>84000</v>
      </c>
      <c r="G21" s="259" t="str">
        <f t="shared" si="1"/>
        <v>INSERT INTO `productos`(`referencia`, `descripcion`, `anchos_tela_metro`, `unidad_medida`, `factor_apertura`, `costo_elite`, `costo_premium`, `id_tipo_p`, `proveedor_id`, `porce_precio`) VALUES ('SHEER ELEG SCR WIDE (M.A - M.C)','SHEER ELEG SCR WIDE (M.A - M.C)','1,83 - 2,50','1','Trasluz','65650','84000','3','1','30')</v>
      </c>
    </row>
    <row r="22" spans="1:7" ht="16.5" customHeight="1">
      <c r="A22" s="76" t="s">
        <v>103</v>
      </c>
      <c r="B22" s="327" t="s">
        <v>104</v>
      </c>
      <c r="C22" s="352" t="s">
        <v>90</v>
      </c>
      <c r="D22" s="304">
        <v>65650</v>
      </c>
      <c r="E22" s="347">
        <v>84000</v>
      </c>
      <c r="G22" s="259" t="str">
        <f t="shared" si="1"/>
        <v>INSERT INTO `productos`(`referencia`, `descripcion`, `anchos_tela_metro`, `unidad_medida`, `factor_apertura`, `costo_elite`, `costo_premium`, `id_tipo_p`, `proveedor_id`, `porce_precio`) VALUES ('SHEER ELEG SCR WIDE COMBI 3 (M.A - M.C)','SHEER ELEG SCR WIDE COMBI 3 (M.A - M.C)','1,83 - 2,20','1','Trasluz','65650','84000','3','1','30')</v>
      </c>
    </row>
    <row r="33" spans="1:1">
      <c r="A33" t="s">
        <v>105</v>
      </c>
    </row>
    <row r="34" spans="1:1">
      <c r="A34" t="s">
        <v>106</v>
      </c>
    </row>
    <row r="35" spans="1:1">
      <c r="A35" t="s">
        <v>107</v>
      </c>
    </row>
    <row r="36" spans="1:1">
      <c r="A36" t="s">
        <v>108</v>
      </c>
    </row>
    <row r="37" spans="1:1">
      <c r="A37" t="s">
        <v>109</v>
      </c>
    </row>
    <row r="38" spans="1:1">
      <c r="A38" t="s">
        <v>110</v>
      </c>
    </row>
    <row r="39" spans="1:1">
      <c r="A39" t="s">
        <v>111</v>
      </c>
    </row>
    <row r="40" spans="1:1">
      <c r="A40" t="s">
        <v>112</v>
      </c>
    </row>
    <row r="41" spans="1:1">
      <c r="A41" t="s">
        <v>113</v>
      </c>
    </row>
    <row r="42" spans="1:1">
      <c r="A42" t="s">
        <v>114</v>
      </c>
    </row>
    <row r="43" spans="1:1">
      <c r="A43" t="s">
        <v>115</v>
      </c>
    </row>
    <row r="44" spans="1:1">
      <c r="A44" t="s">
        <v>116</v>
      </c>
    </row>
    <row r="45" spans="1:1">
      <c r="A45" t="s">
        <v>117</v>
      </c>
    </row>
    <row r="46" spans="1:1">
      <c r="A46" t="s">
        <v>118</v>
      </c>
    </row>
    <row r="47" spans="1:1">
      <c r="A47" t="s">
        <v>119</v>
      </c>
    </row>
    <row r="48" spans="1:1">
      <c r="A48" t="s">
        <v>120</v>
      </c>
    </row>
    <row r="49" spans="1:1">
      <c r="A49" t="s">
        <v>121</v>
      </c>
    </row>
    <row r="50" spans="1:1">
      <c r="A50" t="s">
        <v>122</v>
      </c>
    </row>
  </sheetData>
  <mergeCells count="2">
    <mergeCell ref="A1:F1"/>
    <mergeCell ref="A10:F10"/>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topLeftCell="A4" workbookViewId="0">
      <selection activeCell="A2" sqref="A2:D2"/>
    </sheetView>
  </sheetViews>
  <sheetFormatPr baseColWidth="10" defaultColWidth="9.33203125" defaultRowHeight="12.75"/>
  <cols>
    <col min="1" max="1" width="18" customWidth="1"/>
    <col min="2" max="2" width="31.83203125" customWidth="1"/>
    <col min="3" max="3" width="64.6640625" customWidth="1"/>
    <col min="4" max="4" width="19.33203125" customWidth="1"/>
    <col min="5" max="5" width="3.1640625" customWidth="1"/>
  </cols>
  <sheetData>
    <row r="1" spans="1:5" ht="51.75" customHeight="1">
      <c r="A1" s="412" t="s">
        <v>650</v>
      </c>
      <c r="B1" s="412"/>
      <c r="C1" s="412"/>
      <c r="D1" s="412"/>
      <c r="E1" s="412"/>
    </row>
    <row r="2" spans="1:5" ht="61.5" customHeight="1">
      <c r="A2" s="143" t="s">
        <v>585</v>
      </c>
      <c r="B2" s="16" t="s">
        <v>586</v>
      </c>
      <c r="C2" s="16" t="s">
        <v>587</v>
      </c>
      <c r="D2" s="145" t="s">
        <v>588</v>
      </c>
    </row>
    <row r="3" spans="1:5" ht="39.6" customHeight="1">
      <c r="A3" s="146" t="s">
        <v>651</v>
      </c>
      <c r="B3" s="146" t="s">
        <v>652</v>
      </c>
      <c r="C3" s="58" t="s">
        <v>653</v>
      </c>
      <c r="D3" s="148">
        <v>535900</v>
      </c>
    </row>
    <row r="4" spans="1:5" ht="39.6" customHeight="1">
      <c r="A4" s="27" t="s">
        <v>651</v>
      </c>
      <c r="B4" s="38" t="s">
        <v>654</v>
      </c>
      <c r="C4" s="60" t="s">
        <v>655</v>
      </c>
      <c r="D4" s="151">
        <v>660000</v>
      </c>
    </row>
    <row r="5" spans="1:5" ht="82.7" customHeight="1">
      <c r="A5" s="27" t="s">
        <v>651</v>
      </c>
      <c r="B5" s="171" t="s">
        <v>656</v>
      </c>
      <c r="C5" s="59" t="s">
        <v>657</v>
      </c>
      <c r="D5" s="158">
        <v>396900</v>
      </c>
    </row>
    <row r="6" spans="1:5" ht="77.849999999999994" customHeight="1">
      <c r="A6" s="413" t="s">
        <v>658</v>
      </c>
      <c r="B6" s="413"/>
      <c r="C6" s="413"/>
      <c r="D6" s="413"/>
      <c r="E6" s="413"/>
    </row>
    <row r="7" spans="1:5" ht="39.6" customHeight="1">
      <c r="A7" s="172" t="s">
        <v>585</v>
      </c>
      <c r="B7" s="173" t="s">
        <v>586</v>
      </c>
      <c r="C7" s="174" t="s">
        <v>587</v>
      </c>
      <c r="D7" s="175" t="s">
        <v>588</v>
      </c>
    </row>
    <row r="8" spans="1:5" ht="24.95" customHeight="1">
      <c r="A8" s="408" t="s">
        <v>593</v>
      </c>
      <c r="B8" s="167" t="s">
        <v>659</v>
      </c>
      <c r="C8" s="63" t="s">
        <v>660</v>
      </c>
      <c r="D8" s="150">
        <v>322900</v>
      </c>
    </row>
    <row r="9" spans="1:5" ht="24.95" customHeight="1">
      <c r="A9" s="409"/>
      <c r="B9" s="166" t="s">
        <v>661</v>
      </c>
      <c r="C9" s="61" t="s">
        <v>662</v>
      </c>
      <c r="D9" s="168">
        <v>392200</v>
      </c>
    </row>
    <row r="10" spans="1:5" ht="24.95" customHeight="1">
      <c r="A10" s="409"/>
      <c r="B10" s="167" t="s">
        <v>663</v>
      </c>
      <c r="C10" s="63" t="s">
        <v>664</v>
      </c>
      <c r="D10" s="150">
        <v>452300</v>
      </c>
    </row>
    <row r="11" spans="1:5" ht="33.75" customHeight="1">
      <c r="A11" s="409"/>
      <c r="B11" s="15" t="s">
        <v>665</v>
      </c>
      <c r="C11" s="61" t="s">
        <v>666</v>
      </c>
      <c r="D11" s="158">
        <v>535500</v>
      </c>
    </row>
    <row r="12" spans="1:5" ht="24.95" customHeight="1">
      <c r="A12" s="409"/>
      <c r="B12" s="167" t="s">
        <v>667</v>
      </c>
      <c r="C12" s="63" t="s">
        <v>660</v>
      </c>
      <c r="D12" s="150">
        <v>327600</v>
      </c>
    </row>
    <row r="13" spans="1:5" ht="24.95" customHeight="1">
      <c r="A13" s="409"/>
      <c r="B13" s="166" t="s">
        <v>668</v>
      </c>
      <c r="C13" s="61" t="s">
        <v>669</v>
      </c>
      <c r="D13" s="168">
        <v>396900</v>
      </c>
    </row>
    <row r="14" spans="1:5" ht="24.95" customHeight="1">
      <c r="A14" s="409"/>
      <c r="B14" s="167" t="s">
        <v>606</v>
      </c>
      <c r="C14" s="60" t="s">
        <v>607</v>
      </c>
      <c r="D14" s="150">
        <v>461500</v>
      </c>
    </row>
    <row r="15" spans="1:5" ht="40.5" customHeight="1">
      <c r="A15" s="410"/>
      <c r="B15" s="15" t="s">
        <v>670</v>
      </c>
      <c r="C15" s="61" t="s">
        <v>671</v>
      </c>
      <c r="D15" s="158">
        <v>535500</v>
      </c>
    </row>
  </sheetData>
  <mergeCells count="3">
    <mergeCell ref="A1:E1"/>
    <mergeCell ref="A6:E6"/>
    <mergeCell ref="A8:A15"/>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opLeftCell="A7" workbookViewId="0">
      <selection activeCell="J2" sqref="J2"/>
    </sheetView>
  </sheetViews>
  <sheetFormatPr baseColWidth="10" defaultColWidth="9.33203125" defaultRowHeight="12.75"/>
  <cols>
    <col min="1" max="1" width="18" customWidth="1"/>
    <col min="2" max="2" width="31.83203125" customWidth="1"/>
    <col min="3" max="3" width="64.6640625" customWidth="1"/>
    <col min="4" max="4" width="19.33203125" customWidth="1"/>
    <col min="5" max="5" width="3.1640625" customWidth="1"/>
  </cols>
  <sheetData>
    <row r="1" spans="1:5" ht="51" customHeight="1">
      <c r="A1" s="414" t="s">
        <v>672</v>
      </c>
      <c r="B1" s="358"/>
      <c r="C1" s="358"/>
      <c r="D1" s="358"/>
      <c r="E1" s="358"/>
    </row>
    <row r="2" spans="1:5" ht="61.5" customHeight="1">
      <c r="A2" s="143" t="s">
        <v>585</v>
      </c>
      <c r="B2" s="16" t="s">
        <v>586</v>
      </c>
      <c r="C2" s="16" t="s">
        <v>587</v>
      </c>
      <c r="D2" s="145" t="s">
        <v>588</v>
      </c>
    </row>
    <row r="3" spans="1:5" ht="35.25" customHeight="1">
      <c r="A3" s="409" t="s">
        <v>593</v>
      </c>
      <c r="B3" s="146" t="s">
        <v>673</v>
      </c>
      <c r="C3" s="58" t="s">
        <v>595</v>
      </c>
      <c r="D3" s="148">
        <v>293600</v>
      </c>
    </row>
    <row r="4" spans="1:5" ht="32.25" customHeight="1">
      <c r="A4" s="409"/>
      <c r="B4" s="166" t="s">
        <v>674</v>
      </c>
      <c r="C4" s="59" t="s">
        <v>675</v>
      </c>
      <c r="D4" s="158">
        <v>356600</v>
      </c>
    </row>
    <row r="5" spans="1:5" ht="35.1" customHeight="1">
      <c r="A5" s="409"/>
      <c r="B5" s="27" t="s">
        <v>676</v>
      </c>
      <c r="C5" s="63" t="s">
        <v>664</v>
      </c>
      <c r="D5" s="151">
        <v>411200</v>
      </c>
    </row>
    <row r="6" spans="1:5" ht="48.2" customHeight="1">
      <c r="A6" s="409"/>
      <c r="B6" s="15" t="s">
        <v>600</v>
      </c>
      <c r="C6" s="61" t="s">
        <v>601</v>
      </c>
      <c r="D6" s="158">
        <v>486800</v>
      </c>
    </row>
    <row r="7" spans="1:5" ht="31.7" customHeight="1">
      <c r="A7" s="409"/>
      <c r="B7" s="167" t="s">
        <v>677</v>
      </c>
      <c r="C7" s="112" t="s">
        <v>603</v>
      </c>
      <c r="D7" s="151">
        <v>297800</v>
      </c>
    </row>
    <row r="8" spans="1:5" ht="35.1" customHeight="1">
      <c r="A8" s="409"/>
      <c r="B8" s="32" t="s">
        <v>678</v>
      </c>
      <c r="C8" s="59" t="s">
        <v>675</v>
      </c>
      <c r="D8" s="158">
        <v>360800</v>
      </c>
    </row>
    <row r="9" spans="1:5" ht="35.1" customHeight="1">
      <c r="A9" s="409"/>
      <c r="B9" s="27" t="s">
        <v>606</v>
      </c>
      <c r="C9" s="60" t="s">
        <v>607</v>
      </c>
      <c r="D9" s="151">
        <v>419600</v>
      </c>
    </row>
    <row r="10" spans="1:5" ht="42" customHeight="1">
      <c r="A10" s="410"/>
      <c r="B10" s="15" t="s">
        <v>608</v>
      </c>
      <c r="C10" s="61" t="s">
        <v>609</v>
      </c>
      <c r="D10" s="168">
        <v>486800</v>
      </c>
    </row>
    <row r="11" spans="1:5" ht="39" customHeight="1">
      <c r="A11" s="415" t="s">
        <v>679</v>
      </c>
      <c r="B11" s="415"/>
      <c r="C11" s="415"/>
      <c r="D11" s="415"/>
      <c r="E11" s="415"/>
    </row>
    <row r="12" spans="1:5" ht="32.1" customHeight="1">
      <c r="A12" s="416" t="s">
        <v>680</v>
      </c>
      <c r="B12" s="417"/>
      <c r="C12" s="418"/>
      <c r="D12" s="169" t="s">
        <v>681</v>
      </c>
    </row>
    <row r="13" spans="1:5" ht="16.5" customHeight="1">
      <c r="A13" s="170"/>
      <c r="B13" s="419" t="s">
        <v>682</v>
      </c>
      <c r="C13" s="420"/>
      <c r="D13" s="168">
        <v>194000</v>
      </c>
    </row>
    <row r="14" spans="1:5" ht="16.5" customHeight="1">
      <c r="A14" s="73"/>
      <c r="B14" s="421" t="s">
        <v>683</v>
      </c>
      <c r="C14" s="422"/>
      <c r="D14" s="150">
        <v>23200</v>
      </c>
    </row>
    <row r="15" spans="1:5" ht="16.5" customHeight="1">
      <c r="A15" s="170"/>
      <c r="B15" s="419" t="s">
        <v>684</v>
      </c>
      <c r="C15" s="420"/>
      <c r="D15" s="168">
        <v>34800</v>
      </c>
    </row>
    <row r="16" spans="1:5" ht="16.5" customHeight="1">
      <c r="A16" s="137">
        <v>974</v>
      </c>
      <c r="B16" s="421" t="s">
        <v>685</v>
      </c>
      <c r="C16" s="422"/>
      <c r="D16" s="150">
        <v>76100</v>
      </c>
    </row>
    <row r="17" spans="1:4" ht="16.5" customHeight="1">
      <c r="A17" s="140">
        <v>758</v>
      </c>
      <c r="B17" s="419" t="s">
        <v>686</v>
      </c>
      <c r="C17" s="420"/>
      <c r="D17" s="168">
        <v>25200</v>
      </c>
    </row>
    <row r="18" spans="1:4" ht="16.5" customHeight="1">
      <c r="A18" s="137">
        <v>777</v>
      </c>
      <c r="B18" s="421" t="s">
        <v>687</v>
      </c>
      <c r="C18" s="422"/>
      <c r="D18" s="150">
        <v>32800</v>
      </c>
    </row>
    <row r="19" spans="1:4" ht="16.5" customHeight="1">
      <c r="A19" s="140">
        <v>759</v>
      </c>
      <c r="B19" s="419" t="s">
        <v>688</v>
      </c>
      <c r="C19" s="420"/>
      <c r="D19" s="168">
        <v>52900</v>
      </c>
    </row>
    <row r="20" spans="1:4" ht="16.5" customHeight="1">
      <c r="A20" s="137">
        <v>778</v>
      </c>
      <c r="B20" s="421" t="s">
        <v>689</v>
      </c>
      <c r="C20" s="422"/>
      <c r="D20" s="150">
        <v>66400</v>
      </c>
    </row>
    <row r="21" spans="1:4" ht="16.5" customHeight="1">
      <c r="A21" s="140">
        <v>929</v>
      </c>
      <c r="B21" s="419" t="s">
        <v>690</v>
      </c>
      <c r="C21" s="420"/>
      <c r="D21" s="168">
        <v>62200</v>
      </c>
    </row>
    <row r="22" spans="1:4" ht="16.5" customHeight="1">
      <c r="A22" s="137">
        <v>50235</v>
      </c>
      <c r="B22" s="421" t="s">
        <v>691</v>
      </c>
      <c r="C22" s="422"/>
      <c r="D22" s="150">
        <v>58800</v>
      </c>
    </row>
    <row r="23" spans="1:4" ht="16.5" customHeight="1">
      <c r="A23" s="140">
        <v>773</v>
      </c>
      <c r="B23" s="419" t="s">
        <v>692</v>
      </c>
      <c r="C23" s="420"/>
      <c r="D23" s="168">
        <v>126000</v>
      </c>
    </row>
    <row r="24" spans="1:4" ht="16.5" customHeight="1">
      <c r="A24" s="137">
        <v>789</v>
      </c>
      <c r="B24" s="421" t="s">
        <v>693</v>
      </c>
      <c r="C24" s="422"/>
      <c r="D24" s="150">
        <v>100800</v>
      </c>
    </row>
    <row r="25" spans="1:4" ht="16.5" customHeight="1">
      <c r="A25" s="140">
        <v>47215</v>
      </c>
      <c r="B25" s="419" t="s">
        <v>694</v>
      </c>
      <c r="C25" s="420"/>
      <c r="D25" s="168">
        <v>650500</v>
      </c>
    </row>
  </sheetData>
  <mergeCells count="17">
    <mergeCell ref="B25:C25"/>
    <mergeCell ref="A3:A10"/>
    <mergeCell ref="B20:C20"/>
    <mergeCell ref="B21:C21"/>
    <mergeCell ref="B22:C22"/>
    <mergeCell ref="B23:C23"/>
    <mergeCell ref="B24:C24"/>
    <mergeCell ref="B15:C15"/>
    <mergeCell ref="B16:C16"/>
    <mergeCell ref="B17:C17"/>
    <mergeCell ref="B18:C18"/>
    <mergeCell ref="B19:C19"/>
    <mergeCell ref="A1:E1"/>
    <mergeCell ref="A11:E11"/>
    <mergeCell ref="A12:C12"/>
    <mergeCell ref="B13:C13"/>
    <mergeCell ref="B14:C14"/>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topLeftCell="A4" workbookViewId="0">
      <selection activeCell="G6" sqref="G6"/>
    </sheetView>
  </sheetViews>
  <sheetFormatPr baseColWidth="10" defaultColWidth="9.33203125" defaultRowHeight="12.75"/>
  <cols>
    <col min="1" max="1" width="18" customWidth="1"/>
    <col min="2" max="2" width="31.83203125" customWidth="1"/>
    <col min="3" max="3" width="64.6640625" customWidth="1"/>
    <col min="4" max="4" width="19.33203125" customWidth="1"/>
    <col min="5" max="5" width="3.1640625" customWidth="1"/>
  </cols>
  <sheetData>
    <row r="1" spans="1:5" ht="43.5" customHeight="1">
      <c r="A1" s="423" t="s">
        <v>695</v>
      </c>
      <c r="B1" s="423"/>
      <c r="C1" s="423"/>
      <c r="D1" s="423"/>
      <c r="E1" s="423"/>
    </row>
    <row r="2" spans="1:5" ht="61.5" customHeight="1">
      <c r="A2" s="152" t="s">
        <v>585</v>
      </c>
      <c r="B2" s="144" t="s">
        <v>586</v>
      </c>
      <c r="C2" s="16" t="s">
        <v>587</v>
      </c>
      <c r="D2" s="145" t="s">
        <v>588</v>
      </c>
    </row>
    <row r="3" spans="1:5" ht="50.45" customHeight="1">
      <c r="A3" s="27" t="s">
        <v>593</v>
      </c>
      <c r="B3" s="156" t="s">
        <v>696</v>
      </c>
      <c r="C3" s="58" t="s">
        <v>697</v>
      </c>
      <c r="D3" s="148">
        <v>646400</v>
      </c>
    </row>
    <row r="4" spans="1:5" ht="50.45" customHeight="1">
      <c r="A4" s="32" t="s">
        <v>698</v>
      </c>
      <c r="B4" s="157" t="s">
        <v>699</v>
      </c>
      <c r="C4" s="59" t="s">
        <v>700</v>
      </c>
      <c r="D4" s="158">
        <v>759700</v>
      </c>
    </row>
    <row r="5" spans="1:5" ht="50.45" customHeight="1">
      <c r="A5" s="27" t="s">
        <v>625</v>
      </c>
      <c r="B5" s="159" t="s">
        <v>701</v>
      </c>
      <c r="C5" s="60" t="s">
        <v>702</v>
      </c>
      <c r="D5" s="151">
        <v>888000</v>
      </c>
    </row>
    <row r="6" spans="1:5" ht="87" customHeight="1">
      <c r="A6" s="424" t="s">
        <v>703</v>
      </c>
      <c r="B6" s="424"/>
      <c r="C6" s="424"/>
      <c r="D6" s="424"/>
      <c r="E6" s="424"/>
    </row>
    <row r="7" spans="1:5" ht="15.75" customHeight="1">
      <c r="A7" s="160" t="s">
        <v>704</v>
      </c>
      <c r="B7" s="425" t="s">
        <v>705</v>
      </c>
      <c r="C7" s="426"/>
      <c r="D7" s="161" t="s">
        <v>706</v>
      </c>
    </row>
    <row r="8" spans="1:5" ht="20.85" customHeight="1">
      <c r="A8" s="162">
        <v>47217</v>
      </c>
      <c r="B8" s="427" t="s">
        <v>707</v>
      </c>
      <c r="C8" s="428"/>
      <c r="D8" s="163">
        <v>84000</v>
      </c>
    </row>
    <row r="9" spans="1:5" ht="20.85" customHeight="1">
      <c r="A9" s="140">
        <v>47218</v>
      </c>
      <c r="B9" s="419" t="s">
        <v>708</v>
      </c>
      <c r="C9" s="420"/>
      <c r="D9" s="164">
        <v>88200</v>
      </c>
    </row>
    <row r="10" spans="1:5" ht="20.85" customHeight="1">
      <c r="A10" s="137">
        <v>54054</v>
      </c>
      <c r="B10" s="421" t="s">
        <v>709</v>
      </c>
      <c r="C10" s="422"/>
      <c r="D10" s="165">
        <v>27600</v>
      </c>
    </row>
    <row r="11" spans="1:5" ht="20.85" customHeight="1">
      <c r="A11" s="140">
        <v>24001</v>
      </c>
      <c r="B11" s="419" t="s">
        <v>710</v>
      </c>
      <c r="C11" s="420"/>
      <c r="D11" s="164">
        <v>7000</v>
      </c>
    </row>
  </sheetData>
  <mergeCells count="7">
    <mergeCell ref="B10:C10"/>
    <mergeCell ref="B11:C11"/>
    <mergeCell ref="A1:E1"/>
    <mergeCell ref="A6:E6"/>
    <mergeCell ref="B7:C7"/>
    <mergeCell ref="B8:C8"/>
    <mergeCell ref="B9:C9"/>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D11" sqref="B11:D11"/>
    </sheetView>
  </sheetViews>
  <sheetFormatPr baseColWidth="10" defaultColWidth="9.33203125" defaultRowHeight="12.75"/>
  <cols>
    <col min="1" max="1" width="18" customWidth="1"/>
    <col min="2" max="2" width="31.83203125" customWidth="1"/>
    <col min="3" max="3" width="64.6640625" customWidth="1"/>
    <col min="4" max="4" width="19.33203125" customWidth="1"/>
    <col min="5" max="5" width="3.1640625" customWidth="1"/>
  </cols>
  <sheetData>
    <row r="1" spans="1:5" ht="28.5" customHeight="1">
      <c r="A1" s="359" t="s">
        <v>711</v>
      </c>
      <c r="B1" s="359"/>
      <c r="C1" s="359"/>
      <c r="D1" s="359"/>
      <c r="E1" s="359"/>
    </row>
    <row r="2" spans="1:5" ht="61.5" customHeight="1">
      <c r="A2" s="143" t="s">
        <v>585</v>
      </c>
      <c r="B2" s="144" t="s">
        <v>586</v>
      </c>
      <c r="C2" s="16" t="s">
        <v>587</v>
      </c>
      <c r="D2" s="145" t="s">
        <v>588</v>
      </c>
    </row>
    <row r="3" spans="1:5" ht="40.5" customHeight="1">
      <c r="A3" s="146" t="s">
        <v>589</v>
      </c>
      <c r="B3" s="147" t="s">
        <v>712</v>
      </c>
      <c r="C3" s="58" t="s">
        <v>713</v>
      </c>
      <c r="D3" s="148">
        <v>294400</v>
      </c>
    </row>
    <row r="4" spans="1:5" ht="45.75" customHeight="1">
      <c r="A4" s="27" t="s">
        <v>593</v>
      </c>
      <c r="B4" s="149" t="s">
        <v>714</v>
      </c>
      <c r="C4" s="63" t="s">
        <v>601</v>
      </c>
      <c r="D4" s="150">
        <v>486800</v>
      </c>
    </row>
    <row r="5" spans="1:5" ht="47.85" customHeight="1">
      <c r="A5" s="27" t="s">
        <v>698</v>
      </c>
      <c r="B5" s="38" t="s">
        <v>715</v>
      </c>
      <c r="C5" s="63" t="s">
        <v>716</v>
      </c>
      <c r="D5" s="151">
        <v>606300</v>
      </c>
    </row>
    <row r="6" spans="1:5" ht="28.5" customHeight="1">
      <c r="A6" s="359" t="s">
        <v>717</v>
      </c>
      <c r="B6" s="359"/>
      <c r="C6" s="359"/>
      <c r="D6" s="359"/>
      <c r="E6" s="359"/>
    </row>
    <row r="7" spans="1:5" ht="39.6" customHeight="1">
      <c r="A7" s="152" t="s">
        <v>585</v>
      </c>
      <c r="B7" s="16" t="s">
        <v>586</v>
      </c>
      <c r="C7" s="16" t="s">
        <v>587</v>
      </c>
      <c r="D7" s="145" t="s">
        <v>588</v>
      </c>
    </row>
    <row r="8" spans="1:5" ht="28.5" customHeight="1">
      <c r="A8" s="153" t="s">
        <v>718</v>
      </c>
      <c r="B8" s="154" t="s">
        <v>719</v>
      </c>
      <c r="C8" s="58" t="s">
        <v>720</v>
      </c>
      <c r="D8" s="148">
        <v>465300</v>
      </c>
    </row>
    <row r="9" spans="1:5" ht="37.700000000000003" customHeight="1">
      <c r="A9" s="153" t="s">
        <v>718</v>
      </c>
      <c r="B9" s="38" t="s">
        <v>721</v>
      </c>
      <c r="C9" s="60" t="s">
        <v>655</v>
      </c>
      <c r="D9" s="151">
        <v>427800</v>
      </c>
    </row>
    <row r="10" spans="1:5" ht="28.5" customHeight="1">
      <c r="A10" s="359" t="s">
        <v>722</v>
      </c>
      <c r="B10" s="359"/>
      <c r="C10" s="359"/>
      <c r="D10" s="359"/>
      <c r="E10" s="359"/>
    </row>
    <row r="11" spans="1:5" ht="39.6" customHeight="1">
      <c r="A11" s="152" t="s">
        <v>585</v>
      </c>
      <c r="B11" s="144" t="s">
        <v>586</v>
      </c>
      <c r="C11" s="16" t="s">
        <v>587</v>
      </c>
      <c r="D11" s="145" t="s">
        <v>588</v>
      </c>
    </row>
    <row r="12" spans="1:5" ht="50.1" customHeight="1">
      <c r="A12" s="27" t="s">
        <v>589</v>
      </c>
      <c r="B12" s="147" t="s">
        <v>712</v>
      </c>
      <c r="C12" s="155" t="s">
        <v>723</v>
      </c>
      <c r="D12" s="148">
        <v>323900</v>
      </c>
    </row>
    <row r="13" spans="1:5" ht="42" customHeight="1">
      <c r="A13" s="27" t="s">
        <v>593</v>
      </c>
      <c r="B13" s="149" t="s">
        <v>714</v>
      </c>
      <c r="C13" s="63" t="s">
        <v>601</v>
      </c>
      <c r="D13" s="150">
        <v>535500</v>
      </c>
    </row>
    <row r="14" spans="1:5" ht="28.5" customHeight="1">
      <c r="A14" s="359" t="s">
        <v>724</v>
      </c>
      <c r="B14" s="359"/>
      <c r="C14" s="359"/>
      <c r="D14" s="359"/>
      <c r="E14" s="359"/>
    </row>
    <row r="15" spans="1:5" ht="39.6" customHeight="1">
      <c r="A15" s="143" t="s">
        <v>585</v>
      </c>
      <c r="B15" s="144" t="s">
        <v>586</v>
      </c>
      <c r="C15" s="16" t="s">
        <v>587</v>
      </c>
      <c r="D15" s="145" t="s">
        <v>588</v>
      </c>
    </row>
    <row r="16" spans="1:5" ht="39.200000000000003" customHeight="1">
      <c r="A16" s="146" t="s">
        <v>589</v>
      </c>
      <c r="B16" s="147" t="s">
        <v>712</v>
      </c>
      <c r="C16" s="58" t="s">
        <v>713</v>
      </c>
      <c r="D16" s="148">
        <v>294400</v>
      </c>
    </row>
    <row r="17" spans="1:4" ht="45" customHeight="1">
      <c r="A17" s="27" t="s">
        <v>593</v>
      </c>
      <c r="B17" s="149" t="s">
        <v>714</v>
      </c>
      <c r="C17" s="63" t="s">
        <v>601</v>
      </c>
      <c r="D17" s="150">
        <v>486800</v>
      </c>
    </row>
  </sheetData>
  <mergeCells count="4">
    <mergeCell ref="A1:E1"/>
    <mergeCell ref="A6:E6"/>
    <mergeCell ref="A10:E10"/>
    <mergeCell ref="A14:E14"/>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B9" sqref="B9"/>
    </sheetView>
  </sheetViews>
  <sheetFormatPr baseColWidth="10" defaultColWidth="9.33203125" defaultRowHeight="12.75"/>
  <cols>
    <col min="1" max="1" width="18" customWidth="1"/>
    <col min="2" max="2" width="96.6640625" customWidth="1"/>
    <col min="3" max="3" width="19.33203125" customWidth="1"/>
    <col min="4" max="4" width="3.1640625" customWidth="1"/>
  </cols>
  <sheetData>
    <row r="1" spans="1:4" ht="28.5" customHeight="1">
      <c r="A1" s="359" t="s">
        <v>725</v>
      </c>
      <c r="B1" s="359"/>
      <c r="C1" s="359"/>
      <c r="D1" s="359"/>
    </row>
    <row r="2" spans="1:4" ht="32.1" customHeight="1">
      <c r="A2" s="429" t="s">
        <v>680</v>
      </c>
      <c r="B2" s="429"/>
      <c r="C2" s="133" t="s">
        <v>681</v>
      </c>
    </row>
    <row r="3" spans="1:4" ht="16.5" customHeight="1">
      <c r="A3" s="134">
        <v>47589</v>
      </c>
      <c r="B3" s="135" t="s">
        <v>726</v>
      </c>
      <c r="C3" s="136">
        <v>50400</v>
      </c>
    </row>
    <row r="4" spans="1:4" ht="20.85" customHeight="1">
      <c r="A4" s="137">
        <v>47585</v>
      </c>
      <c r="B4" s="138" t="s">
        <v>727</v>
      </c>
      <c r="C4" s="139">
        <v>16800</v>
      </c>
    </row>
    <row r="5" spans="1:4" ht="20.85" customHeight="1">
      <c r="A5" s="140">
        <v>24001</v>
      </c>
      <c r="B5" s="141" t="s">
        <v>710</v>
      </c>
      <c r="C5" s="142">
        <v>7000</v>
      </c>
    </row>
  </sheetData>
  <mergeCells count="2">
    <mergeCell ref="A1:D1"/>
    <mergeCell ref="A2:B2"/>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topLeftCell="A7" workbookViewId="0">
      <selection activeCell="A2" sqref="A2:D2"/>
    </sheetView>
  </sheetViews>
  <sheetFormatPr baseColWidth="10" defaultColWidth="9.33203125" defaultRowHeight="12.75"/>
  <cols>
    <col min="1" max="1" width="10.83203125" customWidth="1"/>
    <col min="2" max="2" width="49.33203125" customWidth="1"/>
    <col min="3" max="3" width="54" customWidth="1"/>
    <col min="4" max="4" width="16.1640625" customWidth="1"/>
    <col min="5" max="5" width="6.6640625" customWidth="1"/>
  </cols>
  <sheetData>
    <row r="1" spans="1:5" ht="56.25" customHeight="1">
      <c r="A1" s="430" t="s">
        <v>728</v>
      </c>
      <c r="B1" s="430"/>
      <c r="C1" s="430"/>
      <c r="D1" s="430"/>
      <c r="E1" s="122"/>
    </row>
    <row r="2" spans="1:5" ht="37.5" customHeight="1">
      <c r="A2" s="100" t="s">
        <v>729</v>
      </c>
      <c r="B2" s="101" t="s">
        <v>730</v>
      </c>
      <c r="C2" s="101" t="s">
        <v>705</v>
      </c>
      <c r="D2" s="101" t="s">
        <v>706</v>
      </c>
    </row>
    <row r="3" spans="1:5" ht="47.25" customHeight="1">
      <c r="A3" s="123" t="s">
        <v>731</v>
      </c>
      <c r="B3" s="124" t="s">
        <v>732</v>
      </c>
      <c r="C3" s="58" t="s">
        <v>733</v>
      </c>
      <c r="D3" s="125">
        <v>325400</v>
      </c>
    </row>
    <row r="4" spans="1:5" ht="44.25" customHeight="1">
      <c r="A4" s="126" t="s">
        <v>731</v>
      </c>
      <c r="B4" s="127" t="s">
        <v>734</v>
      </c>
      <c r="C4" s="52" t="s">
        <v>735</v>
      </c>
      <c r="D4" s="128">
        <v>279200</v>
      </c>
    </row>
    <row r="5" spans="1:5" ht="48" customHeight="1">
      <c r="A5" s="129" t="s">
        <v>736</v>
      </c>
      <c r="B5" s="130" t="s">
        <v>737</v>
      </c>
      <c r="C5" s="60" t="s">
        <v>738</v>
      </c>
      <c r="D5" s="103">
        <v>476300</v>
      </c>
    </row>
    <row r="6" spans="1:5" ht="49.35" customHeight="1">
      <c r="A6" s="131" t="s">
        <v>739</v>
      </c>
      <c r="B6" s="127" t="s">
        <v>740</v>
      </c>
      <c r="C6" s="59" t="s">
        <v>741</v>
      </c>
      <c r="D6" s="105">
        <v>601900</v>
      </c>
    </row>
    <row r="7" spans="1:5" ht="53.25" customHeight="1">
      <c r="A7" s="132" t="s">
        <v>742</v>
      </c>
      <c r="B7" s="130" t="s">
        <v>743</v>
      </c>
      <c r="C7" s="63" t="s">
        <v>744</v>
      </c>
      <c r="D7" s="103">
        <v>760400</v>
      </c>
    </row>
    <row r="8" spans="1:5" ht="49.35" customHeight="1">
      <c r="A8" s="131" t="s">
        <v>742</v>
      </c>
      <c r="B8" s="127" t="s">
        <v>745</v>
      </c>
      <c r="C8" s="61" t="s">
        <v>746</v>
      </c>
      <c r="D8" s="105">
        <v>950900</v>
      </c>
    </row>
    <row r="9" spans="1:5" ht="35.25" customHeight="1">
      <c r="A9" s="431" t="s">
        <v>747</v>
      </c>
      <c r="B9" s="431"/>
      <c r="C9" s="431"/>
      <c r="D9" s="431"/>
      <c r="E9" s="431"/>
    </row>
    <row r="10" spans="1:5" ht="19.350000000000001" customHeight="1">
      <c r="A10" s="100" t="s">
        <v>729</v>
      </c>
      <c r="B10" s="101" t="s">
        <v>730</v>
      </c>
      <c r="C10" s="101" t="s">
        <v>705</v>
      </c>
      <c r="D10" s="101" t="s">
        <v>706</v>
      </c>
    </row>
    <row r="11" spans="1:5" ht="36.200000000000003" customHeight="1">
      <c r="A11" s="63"/>
      <c r="B11" s="7" t="s">
        <v>748</v>
      </c>
      <c r="C11" s="63" t="s">
        <v>749</v>
      </c>
      <c r="D11" s="118">
        <v>325400</v>
      </c>
    </row>
  </sheetData>
  <mergeCells count="2">
    <mergeCell ref="A1:D1"/>
    <mergeCell ref="A9:E9"/>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topLeftCell="A10" workbookViewId="0">
      <selection activeCell="G2" sqref="G2"/>
    </sheetView>
  </sheetViews>
  <sheetFormatPr baseColWidth="10" defaultColWidth="9.33203125" defaultRowHeight="12.75"/>
  <cols>
    <col min="1" max="1" width="10.83203125" customWidth="1"/>
    <col min="2" max="2" width="49.33203125" customWidth="1"/>
    <col min="3" max="3" width="54" customWidth="1"/>
    <col min="4" max="4" width="16.1640625" customWidth="1"/>
    <col min="5" max="5" width="6.6640625" customWidth="1"/>
  </cols>
  <sheetData>
    <row r="1" spans="1:5" ht="35.25" customHeight="1">
      <c r="A1" s="431" t="s">
        <v>750</v>
      </c>
      <c r="B1" s="431"/>
      <c r="C1" s="431"/>
      <c r="D1" s="431"/>
      <c r="E1" s="431"/>
    </row>
    <row r="2" spans="1:5" ht="43.5" customHeight="1">
      <c r="A2" s="100" t="s">
        <v>729</v>
      </c>
      <c r="B2" s="101" t="s">
        <v>730</v>
      </c>
      <c r="C2" s="101" t="s">
        <v>705</v>
      </c>
      <c r="D2" s="101" t="s">
        <v>706</v>
      </c>
    </row>
    <row r="3" spans="1:5" ht="33.75" customHeight="1">
      <c r="A3" s="112" t="s">
        <v>751</v>
      </c>
      <c r="B3" s="7" t="s">
        <v>752</v>
      </c>
      <c r="C3" s="60" t="s">
        <v>753</v>
      </c>
      <c r="D3" s="103">
        <v>457600</v>
      </c>
    </row>
    <row r="4" spans="1:5" ht="33.75" customHeight="1">
      <c r="A4" s="113" t="s">
        <v>751</v>
      </c>
      <c r="B4" s="11" t="s">
        <v>754</v>
      </c>
      <c r="C4" s="59" t="s">
        <v>755</v>
      </c>
      <c r="D4" s="105">
        <v>502700</v>
      </c>
    </row>
    <row r="5" spans="1:5" ht="77.45" customHeight="1">
      <c r="A5" s="112" t="s">
        <v>751</v>
      </c>
      <c r="B5" s="9" t="s">
        <v>756</v>
      </c>
      <c r="C5" s="60" t="s">
        <v>757</v>
      </c>
      <c r="D5" s="103">
        <v>325100</v>
      </c>
    </row>
    <row r="6" spans="1:5" ht="76.7" customHeight="1">
      <c r="A6" s="113" t="s">
        <v>751</v>
      </c>
      <c r="B6" s="114" t="s">
        <v>758</v>
      </c>
      <c r="C6" s="59" t="s">
        <v>759</v>
      </c>
      <c r="D6" s="105">
        <v>367200</v>
      </c>
    </row>
    <row r="7" spans="1:5" ht="35.25" customHeight="1">
      <c r="A7" s="432" t="s">
        <v>760</v>
      </c>
      <c r="B7" s="432"/>
      <c r="C7" s="432"/>
      <c r="D7" s="432"/>
      <c r="E7" s="432"/>
    </row>
    <row r="8" spans="1:5" ht="19.350000000000001" customHeight="1">
      <c r="A8" s="115" t="s">
        <v>761</v>
      </c>
      <c r="B8" s="116" t="s">
        <v>762</v>
      </c>
      <c r="C8" s="116" t="s">
        <v>763</v>
      </c>
      <c r="D8" s="117" t="s">
        <v>764</v>
      </c>
    </row>
    <row r="9" spans="1:5" ht="34.5" customHeight="1">
      <c r="A9" s="63"/>
      <c r="B9" s="7" t="s">
        <v>748</v>
      </c>
      <c r="C9" s="60" t="s">
        <v>765</v>
      </c>
      <c r="D9" s="118">
        <v>361200</v>
      </c>
    </row>
    <row r="10" spans="1:5" ht="30" customHeight="1">
      <c r="A10" s="433" t="s">
        <v>766</v>
      </c>
      <c r="B10" s="433"/>
      <c r="C10" s="433"/>
      <c r="D10" s="433"/>
      <c r="E10" s="433"/>
    </row>
    <row r="11" spans="1:5" ht="33.950000000000003" customHeight="1">
      <c r="A11" s="119" t="s">
        <v>767</v>
      </c>
      <c r="B11" s="434" t="s">
        <v>768</v>
      </c>
      <c r="C11" s="434"/>
      <c r="D11" s="107" t="s">
        <v>769</v>
      </c>
    </row>
    <row r="12" spans="1:5" ht="16.5" customHeight="1">
      <c r="A12" s="120">
        <v>33552</v>
      </c>
      <c r="B12" s="435" t="s">
        <v>770</v>
      </c>
      <c r="C12" s="436"/>
      <c r="D12" s="109">
        <v>36400</v>
      </c>
    </row>
    <row r="13" spans="1:5" ht="16.5" customHeight="1">
      <c r="A13" s="121">
        <v>8842</v>
      </c>
      <c r="B13" s="437" t="s">
        <v>771</v>
      </c>
      <c r="C13" s="438"/>
      <c r="D13" s="111">
        <v>57300</v>
      </c>
    </row>
    <row r="14" spans="1:5" ht="16.5" customHeight="1">
      <c r="A14" s="120">
        <v>8846</v>
      </c>
      <c r="B14" s="435" t="s">
        <v>772</v>
      </c>
      <c r="C14" s="436"/>
      <c r="D14" s="109">
        <v>253600</v>
      </c>
    </row>
    <row r="15" spans="1:5" ht="16.5" customHeight="1">
      <c r="A15" s="121">
        <v>8826</v>
      </c>
      <c r="B15" s="437" t="s">
        <v>773</v>
      </c>
      <c r="C15" s="438"/>
      <c r="D15" s="111">
        <v>24300</v>
      </c>
    </row>
    <row r="16" spans="1:5" ht="16.5" customHeight="1">
      <c r="A16" s="120">
        <v>8827</v>
      </c>
      <c r="B16" s="435" t="s">
        <v>774</v>
      </c>
      <c r="C16" s="436"/>
      <c r="D16" s="109">
        <v>29800</v>
      </c>
    </row>
    <row r="17" spans="1:4" ht="16.5" customHeight="1">
      <c r="A17" s="121">
        <v>8828</v>
      </c>
      <c r="B17" s="437" t="s">
        <v>775</v>
      </c>
      <c r="C17" s="438"/>
      <c r="D17" s="111">
        <v>37500</v>
      </c>
    </row>
    <row r="18" spans="1:4" ht="16.5" customHeight="1">
      <c r="A18" s="120">
        <v>25898</v>
      </c>
      <c r="B18" s="435" t="s">
        <v>776</v>
      </c>
      <c r="C18" s="436"/>
      <c r="D18" s="109">
        <v>45300</v>
      </c>
    </row>
    <row r="19" spans="1:4" ht="16.5" customHeight="1">
      <c r="A19" s="121">
        <v>54369</v>
      </c>
      <c r="B19" s="437" t="s">
        <v>777</v>
      </c>
      <c r="C19" s="438"/>
      <c r="D19" s="111">
        <v>176400</v>
      </c>
    </row>
  </sheetData>
  <mergeCells count="12">
    <mergeCell ref="B18:C18"/>
    <mergeCell ref="B19:C19"/>
    <mergeCell ref="B13:C13"/>
    <mergeCell ref="B14:C14"/>
    <mergeCell ref="B15:C15"/>
    <mergeCell ref="B16:C16"/>
    <mergeCell ref="B17:C17"/>
    <mergeCell ref="A1:E1"/>
    <mergeCell ref="A7:E7"/>
    <mergeCell ref="A10:E10"/>
    <mergeCell ref="B11:C11"/>
    <mergeCell ref="B12:C12"/>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topLeftCell="A7" workbookViewId="0">
      <selection activeCell="B8" sqref="B8:C8"/>
    </sheetView>
  </sheetViews>
  <sheetFormatPr baseColWidth="10" defaultColWidth="9.33203125" defaultRowHeight="12.75"/>
  <cols>
    <col min="1" max="1" width="10.83203125" customWidth="1"/>
    <col min="2" max="2" width="49.33203125" customWidth="1"/>
    <col min="3" max="3" width="54" customWidth="1"/>
    <col min="4" max="4" width="16.1640625" customWidth="1"/>
    <col min="5" max="5" width="6.6640625" customWidth="1"/>
  </cols>
  <sheetData>
    <row r="1" spans="1:5" ht="35.25" customHeight="1">
      <c r="A1" s="431" t="s">
        <v>778</v>
      </c>
      <c r="B1" s="431"/>
      <c r="C1" s="431"/>
      <c r="D1" s="431"/>
      <c r="E1" s="431"/>
    </row>
    <row r="2" spans="1:5" ht="61.5" customHeight="1">
      <c r="A2" s="100" t="s">
        <v>729</v>
      </c>
      <c r="B2" s="101" t="s">
        <v>730</v>
      </c>
      <c r="C2" s="101" t="s">
        <v>705</v>
      </c>
      <c r="D2" s="101" t="s">
        <v>706</v>
      </c>
    </row>
    <row r="3" spans="1:5" ht="53.1" customHeight="1">
      <c r="A3" s="63"/>
      <c r="B3" s="102" t="s">
        <v>779</v>
      </c>
      <c r="C3" s="60" t="s">
        <v>780</v>
      </c>
      <c r="D3" s="103">
        <v>291600</v>
      </c>
    </row>
    <row r="4" spans="1:5" ht="48.6" customHeight="1">
      <c r="A4" s="61"/>
      <c r="B4" s="104" t="s">
        <v>781</v>
      </c>
      <c r="C4" s="59" t="s">
        <v>782</v>
      </c>
      <c r="D4" s="105">
        <v>263600</v>
      </c>
    </row>
    <row r="5" spans="1:5" ht="40.35" customHeight="1">
      <c r="A5" s="63"/>
      <c r="B5" s="7" t="s">
        <v>783</v>
      </c>
      <c r="C5" s="60" t="s">
        <v>784</v>
      </c>
      <c r="D5" s="103">
        <v>628400</v>
      </c>
    </row>
    <row r="6" spans="1:5" ht="112.5" customHeight="1">
      <c r="A6" s="61"/>
      <c r="B6" s="15" t="s">
        <v>785</v>
      </c>
      <c r="C6" s="59" t="s">
        <v>786</v>
      </c>
      <c r="D6" s="105">
        <v>490700</v>
      </c>
    </row>
    <row r="7" spans="1:5" ht="30" customHeight="1">
      <c r="A7" s="439" t="s">
        <v>787</v>
      </c>
      <c r="B7" s="439"/>
      <c r="C7" s="439"/>
      <c r="D7" s="439"/>
      <c r="E7" s="439"/>
    </row>
    <row r="8" spans="1:5" ht="33.950000000000003" customHeight="1">
      <c r="A8" s="106" t="s">
        <v>767</v>
      </c>
      <c r="B8" s="434" t="s">
        <v>768</v>
      </c>
      <c r="C8" s="434"/>
      <c r="D8" s="107" t="s">
        <v>769</v>
      </c>
    </row>
    <row r="9" spans="1:5" ht="16.5" customHeight="1">
      <c r="A9" s="108">
        <v>47591</v>
      </c>
      <c r="B9" s="435" t="s">
        <v>788</v>
      </c>
      <c r="C9" s="436"/>
      <c r="D9" s="109">
        <v>41100</v>
      </c>
    </row>
    <row r="10" spans="1:5" ht="16.5" customHeight="1">
      <c r="A10" s="110">
        <v>47588</v>
      </c>
      <c r="B10" s="437" t="s">
        <v>789</v>
      </c>
      <c r="C10" s="438"/>
      <c r="D10" s="111">
        <v>27600</v>
      </c>
    </row>
    <row r="11" spans="1:5" ht="16.5" customHeight="1">
      <c r="A11" s="108">
        <v>47587</v>
      </c>
      <c r="B11" s="435" t="s">
        <v>790</v>
      </c>
      <c r="C11" s="436"/>
      <c r="D11" s="109">
        <v>27600</v>
      </c>
    </row>
    <row r="12" spans="1:5" ht="16.5" customHeight="1">
      <c r="A12" s="110">
        <v>47586</v>
      </c>
      <c r="B12" s="437" t="s">
        <v>791</v>
      </c>
      <c r="C12" s="438"/>
      <c r="D12" s="111">
        <v>27600</v>
      </c>
    </row>
    <row r="13" spans="1:5" ht="16.5" customHeight="1">
      <c r="A13" s="108">
        <v>24001</v>
      </c>
      <c r="B13" s="435" t="s">
        <v>792</v>
      </c>
      <c r="C13" s="436"/>
      <c r="D13" s="109">
        <v>7000</v>
      </c>
    </row>
    <row r="14" spans="1:5" ht="16.5" customHeight="1">
      <c r="A14" s="110">
        <v>55155</v>
      </c>
      <c r="B14" s="437" t="s">
        <v>793</v>
      </c>
      <c r="C14" s="438"/>
      <c r="D14" s="111">
        <v>176400</v>
      </c>
    </row>
    <row r="15" spans="1:5" ht="51.95" customHeight="1">
      <c r="A15" s="440" t="s">
        <v>794</v>
      </c>
      <c r="B15" s="441"/>
      <c r="C15" s="441"/>
      <c r="D15" s="442"/>
    </row>
  </sheetData>
  <mergeCells count="10">
    <mergeCell ref="B11:C11"/>
    <mergeCell ref="B12:C12"/>
    <mergeCell ref="B13:C13"/>
    <mergeCell ref="B14:C14"/>
    <mergeCell ref="A15:D15"/>
    <mergeCell ref="A1:E1"/>
    <mergeCell ref="A7:E7"/>
    <mergeCell ref="B8:C8"/>
    <mergeCell ref="B9:C9"/>
    <mergeCell ref="B10:C10"/>
  </mergeCell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topLeftCell="A10" workbookViewId="0">
      <selection sqref="A1:C1"/>
    </sheetView>
  </sheetViews>
  <sheetFormatPr baseColWidth="10" defaultColWidth="9.33203125" defaultRowHeight="12.75"/>
  <cols>
    <col min="1" max="1" width="33.33203125" customWidth="1"/>
    <col min="2" max="2" width="79.83203125" customWidth="1"/>
    <col min="3" max="3" width="20.5" customWidth="1"/>
    <col min="4" max="4" width="3.83203125" customWidth="1"/>
  </cols>
  <sheetData>
    <row r="1" spans="1:4" ht="36.75" customHeight="1">
      <c r="A1" s="443" t="s">
        <v>795</v>
      </c>
      <c r="B1" s="443"/>
      <c r="C1" s="443"/>
      <c r="D1" s="98"/>
    </row>
    <row r="2" spans="1:4" ht="27.75" customHeight="1">
      <c r="A2" s="35" t="s">
        <v>796</v>
      </c>
      <c r="B2" s="35" t="s">
        <v>797</v>
      </c>
      <c r="C2" s="35" t="s">
        <v>798</v>
      </c>
    </row>
    <row r="3" spans="1:4" ht="27.75" customHeight="1">
      <c r="A3" s="41" t="s">
        <v>799</v>
      </c>
      <c r="B3" s="49" t="s">
        <v>800</v>
      </c>
      <c r="C3" s="71" t="s">
        <v>801</v>
      </c>
    </row>
    <row r="4" spans="1:4" ht="31.35" customHeight="1">
      <c r="A4" s="44" t="s">
        <v>802</v>
      </c>
      <c r="B4" s="52" t="s">
        <v>803</v>
      </c>
      <c r="C4" s="62">
        <v>758900</v>
      </c>
    </row>
    <row r="5" spans="1:4" ht="31.35" customHeight="1">
      <c r="A5" s="65" t="s">
        <v>804</v>
      </c>
      <c r="B5" s="54" t="s">
        <v>805</v>
      </c>
      <c r="C5" s="64">
        <v>689000</v>
      </c>
    </row>
    <row r="6" spans="1:4" ht="42.75" customHeight="1">
      <c r="A6" s="10" t="s">
        <v>806</v>
      </c>
      <c r="B6" s="52" t="s">
        <v>807</v>
      </c>
      <c r="C6" s="99" t="s">
        <v>801</v>
      </c>
    </row>
    <row r="7" spans="1:4" ht="42.75" customHeight="1">
      <c r="A7" s="6" t="s">
        <v>808</v>
      </c>
      <c r="B7" s="54" t="s">
        <v>809</v>
      </c>
      <c r="C7" s="64">
        <v>708200</v>
      </c>
    </row>
    <row r="8" spans="1:4" ht="42.75" customHeight="1">
      <c r="A8" s="10" t="s">
        <v>810</v>
      </c>
      <c r="B8" s="52" t="s">
        <v>811</v>
      </c>
      <c r="C8" s="62">
        <v>953500</v>
      </c>
    </row>
    <row r="9" spans="1:4" ht="42.75" customHeight="1">
      <c r="A9" s="6" t="s">
        <v>812</v>
      </c>
      <c r="B9" s="54" t="s">
        <v>813</v>
      </c>
      <c r="C9" s="64">
        <v>736900</v>
      </c>
    </row>
    <row r="10" spans="1:4" ht="42.75" customHeight="1">
      <c r="A10" s="10" t="s">
        <v>814</v>
      </c>
      <c r="B10" s="52" t="s">
        <v>815</v>
      </c>
      <c r="C10" s="62">
        <v>969000</v>
      </c>
    </row>
    <row r="11" spans="1:4" ht="42.75" customHeight="1">
      <c r="A11" s="6" t="s">
        <v>816</v>
      </c>
      <c r="B11" s="54" t="s">
        <v>817</v>
      </c>
      <c r="C11" s="64">
        <v>428700</v>
      </c>
    </row>
  </sheetData>
  <mergeCells count="1">
    <mergeCell ref="A1:C1"/>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topLeftCell="A10" workbookViewId="0">
      <selection activeCell="B2" sqref="B2:C2"/>
    </sheetView>
  </sheetViews>
  <sheetFormatPr baseColWidth="10" defaultColWidth="9.33203125" defaultRowHeight="12.75"/>
  <cols>
    <col min="1" max="1" width="33.33203125" customWidth="1"/>
    <col min="2" max="2" width="58.83203125" customWidth="1"/>
    <col min="3" max="3" width="20.6640625" customWidth="1"/>
    <col min="4" max="4" width="20.5" customWidth="1"/>
    <col min="5" max="5" width="3.83203125" customWidth="1"/>
  </cols>
  <sheetData>
    <row r="1" spans="1:5" ht="69" customHeight="1">
      <c r="A1" s="444" t="s">
        <v>818</v>
      </c>
      <c r="B1" s="444"/>
      <c r="C1" s="444"/>
      <c r="D1" s="444"/>
      <c r="E1" s="84"/>
    </row>
    <row r="2" spans="1:5" ht="24.75" customHeight="1">
      <c r="A2" s="82" t="s">
        <v>796</v>
      </c>
      <c r="B2" s="85" t="s">
        <v>797</v>
      </c>
      <c r="C2" s="86"/>
      <c r="D2" s="35" t="s">
        <v>798</v>
      </c>
    </row>
    <row r="3" spans="1:5" ht="41.45" customHeight="1">
      <c r="A3" s="87" t="s">
        <v>819</v>
      </c>
      <c r="B3" s="88" t="s">
        <v>820</v>
      </c>
      <c r="C3" s="89" t="s">
        <v>821</v>
      </c>
      <c r="D3" s="43">
        <v>558700</v>
      </c>
    </row>
    <row r="4" spans="1:5" ht="41.45" customHeight="1">
      <c r="A4" s="90" t="s">
        <v>822</v>
      </c>
      <c r="B4" s="445" t="s">
        <v>823</v>
      </c>
      <c r="C4" s="446"/>
      <c r="D4" s="62">
        <v>536300</v>
      </c>
    </row>
    <row r="5" spans="1:5" ht="41.45" customHeight="1">
      <c r="A5" s="91" t="s">
        <v>824</v>
      </c>
      <c r="B5" s="92" t="s">
        <v>820</v>
      </c>
      <c r="C5" s="93" t="s">
        <v>825</v>
      </c>
      <c r="D5" s="64">
        <v>666300</v>
      </c>
    </row>
    <row r="6" spans="1:5" ht="41.45" customHeight="1">
      <c r="A6" s="94" t="s">
        <v>826</v>
      </c>
      <c r="B6" s="445" t="s">
        <v>827</v>
      </c>
      <c r="C6" s="446"/>
      <c r="D6" s="62">
        <v>757600</v>
      </c>
    </row>
    <row r="7" spans="1:5" ht="41.45" customHeight="1">
      <c r="A7" s="95" t="s">
        <v>828</v>
      </c>
      <c r="B7" s="447" t="s">
        <v>827</v>
      </c>
      <c r="C7" s="448"/>
      <c r="D7" s="64">
        <v>923600</v>
      </c>
    </row>
    <row r="8" spans="1:5" ht="41.45" customHeight="1">
      <c r="A8" s="94" t="s">
        <v>829</v>
      </c>
      <c r="B8" s="445" t="s">
        <v>830</v>
      </c>
      <c r="C8" s="446"/>
      <c r="D8" s="62">
        <v>983500</v>
      </c>
    </row>
    <row r="9" spans="1:5" ht="41.45" customHeight="1">
      <c r="A9" s="95" t="s">
        <v>831</v>
      </c>
      <c r="B9" s="447" t="s">
        <v>830</v>
      </c>
      <c r="C9" s="448"/>
      <c r="D9" s="64">
        <v>1149500</v>
      </c>
    </row>
    <row r="10" spans="1:5" ht="41.45" customHeight="1">
      <c r="A10" s="94" t="s">
        <v>832</v>
      </c>
      <c r="B10" s="445" t="s">
        <v>830</v>
      </c>
      <c r="C10" s="446"/>
      <c r="D10" s="62">
        <v>1153600</v>
      </c>
    </row>
    <row r="11" spans="1:5" ht="41.45" customHeight="1">
      <c r="A11" s="95" t="s">
        <v>833</v>
      </c>
      <c r="B11" s="447" t="s">
        <v>830</v>
      </c>
      <c r="C11" s="448"/>
      <c r="D11" s="64">
        <v>1326500</v>
      </c>
    </row>
    <row r="12" spans="1:5" ht="41.45" customHeight="1">
      <c r="A12" s="96" t="s">
        <v>834</v>
      </c>
      <c r="B12" s="445" t="s">
        <v>830</v>
      </c>
      <c r="C12" s="446"/>
      <c r="D12" s="62">
        <v>1434800</v>
      </c>
    </row>
    <row r="13" spans="1:5" ht="41.45" customHeight="1">
      <c r="A13" s="97" t="s">
        <v>835</v>
      </c>
      <c r="B13" s="447" t="s">
        <v>830</v>
      </c>
      <c r="C13" s="448"/>
      <c r="D13" s="64">
        <v>1689800</v>
      </c>
    </row>
  </sheetData>
  <mergeCells count="10">
    <mergeCell ref="B9:C9"/>
    <mergeCell ref="B10:C10"/>
    <mergeCell ref="B11:C11"/>
    <mergeCell ref="B12:C12"/>
    <mergeCell ref="B13:C13"/>
    <mergeCell ref="A1:D1"/>
    <mergeCell ref="B4:C4"/>
    <mergeCell ref="B6:C6"/>
    <mergeCell ref="B7:C7"/>
    <mergeCell ref="B8:C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2"/>
  <sheetViews>
    <sheetView workbookViewId="0">
      <selection activeCell="F3" sqref="F3"/>
    </sheetView>
  </sheetViews>
  <sheetFormatPr baseColWidth="10" defaultColWidth="9.33203125" defaultRowHeight="12.75"/>
  <cols>
    <col min="1" max="1" width="50.1640625" customWidth="1"/>
    <col min="2" max="2" width="22.5" customWidth="1"/>
    <col min="3" max="3" width="18" customWidth="1"/>
    <col min="4" max="5" width="20.83203125" customWidth="1"/>
    <col min="6" max="6" width="79.33203125" customWidth="1"/>
  </cols>
  <sheetData>
    <row r="1" spans="1:6" ht="28.5" customHeight="1">
      <c r="A1" s="359" t="s">
        <v>123</v>
      </c>
      <c r="B1" s="359"/>
      <c r="C1" s="359"/>
      <c r="D1" s="359"/>
      <c r="E1" s="359"/>
    </row>
    <row r="2" spans="1:6" ht="30" customHeight="1">
      <c r="A2" s="295" t="s">
        <v>2</v>
      </c>
      <c r="B2" s="237" t="s">
        <v>3</v>
      </c>
      <c r="C2" s="333" t="s">
        <v>4</v>
      </c>
      <c r="D2" s="295" t="s">
        <v>5</v>
      </c>
      <c r="E2" s="334" t="s">
        <v>77</v>
      </c>
      <c r="F2" s="259"/>
    </row>
    <row r="3" spans="1:6" ht="51">
      <c r="A3" s="335" t="s">
        <v>124</v>
      </c>
      <c r="B3" s="336" t="s">
        <v>125</v>
      </c>
      <c r="C3" s="71" t="s">
        <v>126</v>
      </c>
      <c r="D3" s="299">
        <v>69000</v>
      </c>
      <c r="E3" s="299">
        <v>88000</v>
      </c>
      <c r="F3" s="259" t="str">
        <f>CONCATENATE("INSERT INTO `productos`(`referencia`, `descripcion`, `anchos_tela_metro`, `unidad_medida`, `factor_apertura`, `costo_elite`, `costo_premium`, `id_tipo_p`, `proveedor_id`, `porce_precio`) VALUES ('",A3,"','",A3,"','",B3,"','",1,"','",C3,"','",D3,"','",E3,"','",4,"','",1,"','",30,"')")</f>
        <v>INSERT INTO `productos`(`referencia`, `descripcion`, `anchos_tela_metro`, `unidad_medida`, `factor_apertura`, `costo_elite`, `costo_premium`, `id_tipo_p`, `proveedor_id`, `porce_precio`) VALUES ('BLACKOUT DUAL COLOR **','BLACKOUT DUAL COLOR **','2,00 - 2,80','1','Blackout','69000','88000','4','1','30')</v>
      </c>
    </row>
    <row r="4" spans="1:6" ht="20.45" customHeight="1">
      <c r="A4" s="337" t="s">
        <v>127</v>
      </c>
      <c r="B4" s="329" t="s">
        <v>8</v>
      </c>
      <c r="C4" s="72" t="s">
        <v>126</v>
      </c>
      <c r="D4" s="302">
        <v>46000</v>
      </c>
      <c r="E4" s="302">
        <v>63000</v>
      </c>
      <c r="F4" s="259" t="str">
        <f t="shared" ref="F4:F24" si="0">CONCATENATE("INSERT INTO `productos`(`referencia`, `descripcion`, `anchos_tela_metro`, `unidad_medida`, `factor_apertura`, `costo_elite`, `costo_premium`, `id_tipo_p`, `proveedor_id`, `porce_precio`) VALUES ('",A4,"','",A4,"','",B4,"','",1,"','",C4,"','",D4,"','",E4,"','",4,"','",1,"','",30,"')")</f>
        <v>INSERT INTO `productos`(`referencia`, `descripcion`, `anchos_tela_metro`, `unidad_medida`, `factor_apertura`, `costo_elite`, `costo_premium`, `id_tipo_p`, `proveedor_id`, `porce_precio`) VALUES ('BLACKOUT PRINTED **','BLACKOUT PRINTED **','1,60 - 2,00 - 2,50','1','Blackout','46000','63000','4','1','30')</v>
      </c>
    </row>
    <row r="5" spans="1:6" ht="20.45" customHeight="1">
      <c r="A5" s="338" t="s">
        <v>128</v>
      </c>
      <c r="B5" s="327" t="s">
        <v>129</v>
      </c>
      <c r="C5" s="76" t="s">
        <v>126</v>
      </c>
      <c r="D5" s="304">
        <v>76000</v>
      </c>
      <c r="E5" s="304">
        <v>95000</v>
      </c>
      <c r="F5" s="259" t="str">
        <f t="shared" si="0"/>
        <v>INSERT INTO `productos`(`referencia`, `descripcion`, `anchos_tela_metro`, `unidad_medida`, `factor_apertura`, `costo_elite`, `costo_premium`, `id_tipo_p`, `proveedor_id`, `porce_precio`) VALUES ('BLACKOUT TEX **','BLACKOUT TEX **','2,00 - 3,00','1','Blackout','76000','95000','4','1','30')</v>
      </c>
    </row>
    <row r="6" spans="1:6" ht="20.45" customHeight="1">
      <c r="A6" s="337" t="s">
        <v>130</v>
      </c>
      <c r="B6" s="339">
        <v>3.1</v>
      </c>
      <c r="C6" s="72" t="s">
        <v>126</v>
      </c>
      <c r="D6" s="302">
        <v>105000</v>
      </c>
      <c r="E6" s="302">
        <v>126000</v>
      </c>
      <c r="F6" s="259" t="str">
        <f t="shared" si="0"/>
        <v>INSERT INTO `productos`(`referencia`, `descripcion`, `anchos_tela_metro`, `unidad_medida`, `factor_apertura`, `costo_elite`, `costo_premium`, `id_tipo_p`, `proveedor_id`, `porce_precio`) VALUES ('BLACKOUT STAR **','BLACKOUT STAR **','3,1','1','Blackout','105000','126000','4','1','30')</v>
      </c>
    </row>
    <row r="7" spans="1:6" ht="20.45" customHeight="1">
      <c r="A7" s="338" t="s">
        <v>131</v>
      </c>
      <c r="B7" s="331">
        <v>4.0999999999999996</v>
      </c>
      <c r="C7" s="76" t="s">
        <v>126</v>
      </c>
      <c r="D7" s="304">
        <v>120000</v>
      </c>
      <c r="E7" s="304">
        <v>140000</v>
      </c>
      <c r="F7" s="259" t="str">
        <f t="shared" si="0"/>
        <v>INSERT INTO `productos`(`referencia`, `descripcion`, `anchos_tela_metro`, `unidad_medida`, `factor_apertura`, `costo_elite`, `costo_premium`, `id_tipo_p`, `proveedor_id`, `porce_precio`) VALUES ('BLACKOUT APOLO **','BLACKOUT APOLO **','4,1','1','Blackout','120000','140000','4','1','30')</v>
      </c>
    </row>
    <row r="8" spans="1:6" ht="20.45" customHeight="1">
      <c r="A8" s="337" t="s">
        <v>132</v>
      </c>
      <c r="B8" s="339">
        <v>2.75</v>
      </c>
      <c r="C8" s="72" t="s">
        <v>126</v>
      </c>
      <c r="D8" s="302">
        <v>69000</v>
      </c>
      <c r="E8" s="302">
        <v>88000</v>
      </c>
      <c r="F8" s="259" t="str">
        <f t="shared" si="0"/>
        <v>INSERT INTO `productos`(`referencia`, `descripcion`, `anchos_tela_metro`, `unidad_medida`, `factor_apertura`, `costo_elite`, `costo_premium`, `id_tipo_p`, `proveedor_id`, `porce_precio`) VALUES ('BLACKOUT PEACOCK METALLIC **','BLACKOUT PEACOCK METALLIC **','2,75','1','Blackout','69000','88000','4','1','30')</v>
      </c>
    </row>
    <row r="9" spans="1:6" ht="20.45" customHeight="1">
      <c r="A9" s="338" t="s">
        <v>133</v>
      </c>
      <c r="B9" s="327" t="s">
        <v>134</v>
      </c>
      <c r="C9" s="76" t="s">
        <v>126</v>
      </c>
      <c r="D9" s="304">
        <v>62000</v>
      </c>
      <c r="E9" s="304">
        <v>81000</v>
      </c>
      <c r="F9" s="259" t="str">
        <f t="shared" si="0"/>
        <v>INSERT INTO `productos`(`referencia`, `descripcion`, `anchos_tela_metro`, `unidad_medida`, `factor_apertura`, `costo_elite`, `costo_premium`, `id_tipo_p`, `proveedor_id`, `porce_precio`) VALUES ('BLACKOUT ATENAS **','BLACKOUT ATENAS **','2,00 - 2,40 - 3,00','1','Blackout','62000','81000','4','1','30')</v>
      </c>
    </row>
    <row r="10" spans="1:6" ht="20.45" customHeight="1">
      <c r="A10" s="337" t="s">
        <v>135</v>
      </c>
      <c r="B10" s="339">
        <v>2.4</v>
      </c>
      <c r="C10" s="72" t="s">
        <v>126</v>
      </c>
      <c r="D10" s="302">
        <v>120000</v>
      </c>
      <c r="E10" s="302">
        <v>140000</v>
      </c>
      <c r="F10" s="259" t="str">
        <f t="shared" si="0"/>
        <v>INSERT INTO `productos`(`referencia`, `descripcion`, `anchos_tela_metro`, `unidad_medida`, `factor_apertura`, `costo_elite`, `costo_premium`, `id_tipo_p`, `proveedor_id`, `porce_precio`) VALUES ('BLACKOUT GLITTER **','BLACKOUT GLITTER **','2,4','1','Blackout','120000','140000','4','1','30')</v>
      </c>
    </row>
    <row r="11" spans="1:6" ht="20.45" customHeight="1">
      <c r="A11" s="338" t="s">
        <v>136</v>
      </c>
      <c r="B11" s="331">
        <v>2.4</v>
      </c>
      <c r="C11" s="76" t="s">
        <v>126</v>
      </c>
      <c r="D11" s="304">
        <v>110000</v>
      </c>
      <c r="E11" s="304">
        <v>130000</v>
      </c>
      <c r="F11" s="259" t="str">
        <f t="shared" si="0"/>
        <v>INSERT INTO `productos`(`referencia`, `descripcion`, `anchos_tela_metro`, `unidad_medida`, `factor_apertura`, `costo_elite`, `costo_premium`, `id_tipo_p`, `proveedor_id`, `porce_precio`) VALUES ('BLACKOUT LINO **','BLACKOUT LINO **','2,4','1','Blackout','110000','130000','4','1','30')</v>
      </c>
    </row>
    <row r="12" spans="1:6" ht="20.45" customHeight="1">
      <c r="A12" s="337" t="s">
        <v>137</v>
      </c>
      <c r="B12" s="329" t="s">
        <v>138</v>
      </c>
      <c r="C12" s="72" t="s">
        <v>126</v>
      </c>
      <c r="D12" s="302">
        <v>79000</v>
      </c>
      <c r="E12" s="302">
        <v>98000</v>
      </c>
      <c r="F12" s="259" t="str">
        <f t="shared" si="0"/>
        <v>INSERT INTO `productos`(`referencia`, `descripcion`, `anchos_tela_metro`, `unidad_medida`, `factor_apertura`, `costo_elite`, `costo_premium`, `id_tipo_p`, `proveedor_id`, `porce_precio`) VALUES ('BLACKOUT LISBOA **','BLACKOUT LISBOA **','2,40 - 3,05','1','Blackout','79000','98000','4','1','30')</v>
      </c>
    </row>
    <row r="13" spans="1:6" ht="20.45" customHeight="1">
      <c r="A13" s="340" t="s">
        <v>139</v>
      </c>
      <c r="B13" s="327" t="s">
        <v>8</v>
      </c>
      <c r="C13" s="76" t="s">
        <v>126</v>
      </c>
      <c r="D13" s="304">
        <v>34000</v>
      </c>
      <c r="E13" s="304">
        <v>52000</v>
      </c>
      <c r="F13" s="259" t="str">
        <f t="shared" si="0"/>
        <v>INSERT INTO `productos`(`referencia`, `descripcion`, `anchos_tela_metro`, `unidad_medida`, `factor_apertura`, `costo_elite`, `costo_premium`, `id_tipo_p`, `proveedor_id`, `porce_precio`) VALUES ('BLACKOUT ECO Ancho hasta 2,00m tubo 1 1/4 pulgadas  control R8 max 4MT²','BLACKOUT ECO Ancho hasta 2,00m tubo 1 1/4 pulgadas  control R8 max 4MT²','1,60 - 2,00 - 2,50','1','Blackout','34000','52000','4','1','30')</v>
      </c>
    </row>
    <row r="14" spans="1:6" ht="20.45" customHeight="1">
      <c r="A14" s="341" t="s">
        <v>140</v>
      </c>
      <c r="B14" s="329" t="s">
        <v>8</v>
      </c>
      <c r="C14" s="72" t="s">
        <v>126</v>
      </c>
      <c r="D14" s="302">
        <v>39000</v>
      </c>
      <c r="E14" s="302">
        <v>56000</v>
      </c>
      <c r="F14" s="259" t="str">
        <f t="shared" si="0"/>
        <v>INSERT INTO `productos`(`referencia`, `descripcion`, `anchos_tela_metro`, `unidad_medida`, `factor_apertura`, `costo_elite`, `costo_premium`, `id_tipo_p`, `proveedor_id`, `porce_precio`) VALUES ('BLACKOUT ECO Ancho hasta 2,40m tubo 1 1/2 pulgadas  control R16 max 6MT² SIN EMPATE','BLACKOUT ECO Ancho hasta 2,40m tubo 1 1/2 pulgadas  control R16 max 6MT² SIN EMPATE','1,60 - 2,00 - 2,50','1','Blackout','39000','56000','4','1','30')</v>
      </c>
    </row>
    <row r="15" spans="1:6" ht="22.5" customHeight="1">
      <c r="A15" s="338" t="s">
        <v>141</v>
      </c>
      <c r="B15" s="331">
        <v>1.83</v>
      </c>
      <c r="C15" s="76" t="s">
        <v>126</v>
      </c>
      <c r="D15" s="304">
        <v>42500</v>
      </c>
      <c r="E15" s="304">
        <v>61000</v>
      </c>
      <c r="F15" s="259" t="str">
        <f t="shared" si="0"/>
        <v>INSERT INTO `productos`(`referencia`, `descripcion`, `anchos_tela_metro`, `unidad_medida`, `factor_apertura`, `costo_elite`, `costo_premium`, `id_tipo_p`, `proveedor_id`, `porce_precio`) VALUES ('BLACKOUT MATTE ASIA Ancho hasta 2,00m tubo 1 1/4 pulgadas 
control R8 max 4MT²','BLACKOUT MATTE ASIA Ancho hasta 2,00m tubo 1 1/4 pulgadas 
control R8 max 4MT²','1,83','1','Blackout','42500','61000','4','1','30')</v>
      </c>
    </row>
    <row r="16" spans="1:6" ht="22.5" customHeight="1">
      <c r="A16" s="337" t="s">
        <v>142</v>
      </c>
      <c r="B16" s="339">
        <v>2.4</v>
      </c>
      <c r="C16" s="72" t="s">
        <v>126</v>
      </c>
      <c r="D16" s="302">
        <v>46500</v>
      </c>
      <c r="E16" s="302">
        <v>65500</v>
      </c>
      <c r="F16" s="259" t="str">
        <f t="shared" si="0"/>
        <v>INSERT INTO `productos`(`referencia`, `descripcion`, `anchos_tela_metro`, `unidad_medida`, `factor_apertura`, `costo_elite`, `costo_premium`, `id_tipo_p`, `proveedor_id`, `porce_precio`) VALUES ('BLACKOUT MATTE ASIA - Ancho hasta 2,40m tubo1 1/2 pulgadas 
control R16 max 6MT² SIN EMPATE','BLACKOUT MATTE ASIA - Ancho hasta 2,40m tubo1 1/2 pulgadas 
control R16 max 6MT² SIN EMPATE','2,4','1','Blackout','46500','65500','4','1','30')</v>
      </c>
    </row>
    <row r="17" spans="1:6" ht="22.5" customHeight="1">
      <c r="A17" s="338" t="s">
        <v>143</v>
      </c>
      <c r="B17" s="331">
        <v>3</v>
      </c>
      <c r="C17" s="76" t="s">
        <v>126</v>
      </c>
      <c r="D17" s="304">
        <v>55000</v>
      </c>
      <c r="E17" s="304">
        <v>77000</v>
      </c>
      <c r="F17" s="259" t="str">
        <f t="shared" si="0"/>
        <v>INSERT INTO `productos`(`referencia`, `descripcion`, `anchos_tela_metro`, `unidad_medida`, `factor_apertura`, `costo_elite`, `costo_premium`, `id_tipo_p`, `proveedor_id`, `porce_precio`) VALUES ('BLACKOUT MATTE ASIA - Ancho hasta 3,00m tubo 2 pulgadas 
control R24 max 8MT² SIN EMPATE','BLACKOUT MATTE ASIA - Ancho hasta 3,00m tubo 2 pulgadas 
control R24 max 8MT² SIN EMPATE','3','1','Blackout','55000','77000','4','1','30')</v>
      </c>
    </row>
    <row r="18" spans="1:6" ht="22.5" customHeight="1">
      <c r="A18" s="337" t="s">
        <v>144</v>
      </c>
      <c r="B18" s="339">
        <v>3</v>
      </c>
      <c r="C18" s="72" t="s">
        <v>126</v>
      </c>
      <c r="D18" s="302">
        <v>67000</v>
      </c>
      <c r="E18" s="302">
        <v>95000</v>
      </c>
      <c r="F18" s="259" t="str">
        <f t="shared" si="0"/>
        <v>INSERT INTO `productos`(`referencia`, `descripcion`, `anchos_tela_metro`, `unidad_medida`, `factor_apertura`, `costo_elite`, `costo_premium`, `id_tipo_p`, `proveedor_id`, `porce_precio`) VALUES ('BLACKOUT MATTE ASIA - Ancho hasta 3,60m tubo 2 1/2 pulgadas 
control R24 unicamente. max 9,0MT²','BLACKOUT MATTE ASIA - Ancho hasta 3,60m tubo 2 1/2 pulgadas 
control R24 unicamente. max 9,0MT²','3','1','Blackout','67000','95000','4','1','30')</v>
      </c>
    </row>
    <row r="19" spans="1:6" ht="22.5" customHeight="1">
      <c r="A19" s="338" t="s">
        <v>145</v>
      </c>
      <c r="B19" s="331">
        <v>3</v>
      </c>
      <c r="C19" s="76" t="s">
        <v>126</v>
      </c>
      <c r="D19" s="304">
        <v>55000</v>
      </c>
      <c r="E19" s="304">
        <v>84000</v>
      </c>
      <c r="F19" s="259" t="str">
        <f t="shared" si="0"/>
        <v>INSERT INTO `productos`(`referencia`, `descripcion`, `anchos_tela_metro`, `unidad_medida`, `factor_apertura`, `costo_elite`, `costo_premium`, `id_tipo_p`, `proveedor_id`, `porce_precio`) VALUES ('BLACKOUT MATTE ASIA Superior a 3,00m ancho
empatado para motorización','BLACKOUT MATTE ASIA Superior a 3,00m ancho
empatado para motorización','3','1','Blackout','55000','84000','4','1','30')</v>
      </c>
    </row>
    <row r="20" spans="1:6" ht="22.5" customHeight="1">
      <c r="A20" s="337" t="s">
        <v>146</v>
      </c>
      <c r="B20" s="339">
        <v>1.83</v>
      </c>
      <c r="C20" s="72" t="s">
        <v>126</v>
      </c>
      <c r="D20" s="302">
        <v>47500</v>
      </c>
      <c r="E20" s="302">
        <v>66000</v>
      </c>
      <c r="F20" s="259" t="str">
        <f t="shared" si="0"/>
        <v>INSERT INTO `productos`(`referencia`, `descripcion`, `anchos_tela_metro`, `unidad_medida`, `factor_apertura`, `costo_elite`, `costo_premium`, `id_tipo_p`, `proveedor_id`, `porce_precio`) VALUES ('BLACKOUT MOIRE Ancho hasta 1,80m tubo 1 1/4 pulgadas  control
R8 max 4MT²','BLACKOUT MOIRE Ancho hasta 1,80m tubo 1 1/4 pulgadas  control
R8 max 4MT²','1,83','1','Blackout','47500','66000','4','1','30')</v>
      </c>
    </row>
    <row r="21" spans="1:6" ht="22.5" customHeight="1">
      <c r="A21" s="338" t="s">
        <v>147</v>
      </c>
      <c r="B21" s="331">
        <v>2.4</v>
      </c>
      <c r="C21" s="76" t="s">
        <v>126</v>
      </c>
      <c r="D21" s="304">
        <v>52500</v>
      </c>
      <c r="E21" s="304">
        <v>72000</v>
      </c>
      <c r="F21" s="259" t="str">
        <f t="shared" si="0"/>
        <v>INSERT INTO `productos`(`referencia`, `descripcion`, `anchos_tela_metro`, `unidad_medida`, `factor_apertura`, `costo_elite`, `costo_premium`, `id_tipo_p`, `proveedor_id`, `porce_precio`) VALUES ('BLACKOUT MOIRE - Ancho hasta 2,40m tubo1 1/2 pulgadas 
control R16 max 6MT² EMPATADO','BLACKOUT MOIRE - Ancho hasta 2,40m tubo1 1/2 pulgadas 
control R16 max 6MT² EMPATADO','2,4','1','Blackout','52500','72000','4','1','30')</v>
      </c>
    </row>
    <row r="22" spans="1:6" ht="23.45" customHeight="1">
      <c r="A22" s="341" t="s">
        <v>148</v>
      </c>
      <c r="B22" s="339">
        <v>3</v>
      </c>
      <c r="C22" s="72" t="s">
        <v>126</v>
      </c>
      <c r="D22" s="302">
        <v>62000</v>
      </c>
      <c r="E22" s="302">
        <v>81500</v>
      </c>
      <c r="F22" s="259" t="str">
        <f t="shared" si="0"/>
        <v>INSERT INTO `productos`(`referencia`, `descripcion`, `anchos_tela_metro`, `unidad_medida`, `factor_apertura`, `costo_elite`, `costo_premium`, `id_tipo_p`, `proveedor_id`, `porce_precio`) VALUES ('BLACKOUT MOIRE - Ancho hasta 3,00m tubo 2 pulgadas  control R24 max 8MT² EMPATADO','BLACKOUT MOIRE - Ancho hasta 3,00m tubo 2 pulgadas  control R24 max 8MT² EMPATADO','3','1','Blackout','62000','81500','4','1','30')</v>
      </c>
    </row>
    <row r="23" spans="1:6" ht="29.85" customHeight="1">
      <c r="A23" s="342" t="s">
        <v>149</v>
      </c>
      <c r="B23" s="343">
        <v>3</v>
      </c>
      <c r="C23" s="344" t="s">
        <v>126</v>
      </c>
      <c r="D23" s="304">
        <v>72000</v>
      </c>
      <c r="E23" s="304">
        <v>99000</v>
      </c>
      <c r="F23" s="259" t="str">
        <f t="shared" si="0"/>
        <v>INSERT INTO `productos`(`referencia`, `descripcion`, `anchos_tela_metro`, `unidad_medida`, `factor_apertura`, `costo_elite`, `costo_premium`, `id_tipo_p`, `proveedor_id`, `porce_precio`) VALUES ('BLACKOUT MOIRE - Ancho hasta 3,60m tubo 2 1/2 pulgadas  control R24 unicamente max 9,0 MT² EMPATADO','BLACKOUT MOIRE - Ancho hasta 3,60m tubo 2 1/2 pulgadas  control R24 unicamente max 9,0 MT² EMPATADO','3','1','Blackout','72000','99000','4','1','30')</v>
      </c>
    </row>
    <row r="24" spans="1:6" ht="22.5" customHeight="1">
      <c r="A24" s="337" t="s">
        <v>150</v>
      </c>
      <c r="B24" s="339">
        <v>3</v>
      </c>
      <c r="C24" s="72" t="s">
        <v>126</v>
      </c>
      <c r="D24" s="302">
        <v>62000</v>
      </c>
      <c r="E24" s="302">
        <v>89000</v>
      </c>
      <c r="F24" s="259" t="str">
        <f t="shared" si="0"/>
        <v>INSERT INTO `productos`(`referencia`, `descripcion`, `anchos_tela_metro`, `unidad_medida`, `factor_apertura`, `costo_elite`, `costo_premium`, `id_tipo_p`, `proveedor_id`, `porce_precio`) VALUES ('BLACKOUT MOIRE Superior a 3,00m Ancho Empatado
para motorización','BLACKOUT MOIRE Superior a 3,00m Ancho Empatado
para motorización','3','1','Blackout','62000','89000','4','1','30')</v>
      </c>
    </row>
    <row r="25" spans="1:6" ht="22.7" customHeight="1"/>
    <row r="26" spans="1:6" ht="53.45" customHeight="1"/>
    <row r="41" spans="1:1">
      <c r="A41" t="s">
        <v>151</v>
      </c>
    </row>
    <row r="42" spans="1:1">
      <c r="A42" t="s">
        <v>152</v>
      </c>
    </row>
    <row r="43" spans="1:1">
      <c r="A43" t="s">
        <v>153</v>
      </c>
    </row>
    <row r="44" spans="1:1">
      <c r="A44" t="s">
        <v>154</v>
      </c>
    </row>
    <row r="45" spans="1:1">
      <c r="A45" t="s">
        <v>155</v>
      </c>
    </row>
    <row r="46" spans="1:1">
      <c r="A46" t="s">
        <v>156</v>
      </c>
    </row>
    <row r="47" spans="1:1">
      <c r="A47" t="s">
        <v>157</v>
      </c>
    </row>
    <row r="48" spans="1:1">
      <c r="A48" t="s">
        <v>158</v>
      </c>
    </row>
    <row r="49" spans="1:1">
      <c r="A49" t="s">
        <v>159</v>
      </c>
    </row>
    <row r="50" spans="1:1">
      <c r="A50" t="s">
        <v>160</v>
      </c>
    </row>
    <row r="51" spans="1:1">
      <c r="A51" t="s">
        <v>161</v>
      </c>
    </row>
    <row r="52" spans="1:1">
      <c r="A52" t="s">
        <v>162</v>
      </c>
    </row>
    <row r="53" spans="1:1">
      <c r="A53" t="s">
        <v>163</v>
      </c>
    </row>
    <row r="54" spans="1:1">
      <c r="A54" t="s">
        <v>164</v>
      </c>
    </row>
    <row r="55" spans="1:1">
      <c r="A55" t="s">
        <v>165</v>
      </c>
    </row>
    <row r="56" spans="1:1">
      <c r="A56" t="s">
        <v>166</v>
      </c>
    </row>
    <row r="57" spans="1:1">
      <c r="A57" t="s">
        <v>167</v>
      </c>
    </row>
    <row r="58" spans="1:1">
      <c r="A58" t="s">
        <v>168</v>
      </c>
    </row>
    <row r="59" spans="1:1">
      <c r="A59" t="s">
        <v>169</v>
      </c>
    </row>
    <row r="60" spans="1:1">
      <c r="A60" t="s">
        <v>170</v>
      </c>
    </row>
    <row r="61" spans="1:1">
      <c r="A61" t="s">
        <v>171</v>
      </c>
    </row>
    <row r="62" spans="1:1" ht="127.5">
      <c r="A62" s="199" t="s">
        <v>172</v>
      </c>
    </row>
  </sheetData>
  <mergeCells count="1">
    <mergeCell ref="A1:E1"/>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C10" sqref="A10:C10"/>
    </sheetView>
  </sheetViews>
  <sheetFormatPr baseColWidth="10" defaultColWidth="9.33203125" defaultRowHeight="12.75"/>
  <cols>
    <col min="1" max="1" width="33.33203125" customWidth="1"/>
    <col min="2" max="2" width="79.83203125" customWidth="1"/>
    <col min="3" max="3" width="20.5" customWidth="1"/>
    <col min="4" max="4" width="3.83203125" customWidth="1"/>
  </cols>
  <sheetData>
    <row r="1" spans="1:4" ht="44.25" customHeight="1">
      <c r="A1" s="449" t="s">
        <v>836</v>
      </c>
      <c r="B1" s="449"/>
      <c r="C1" s="449"/>
      <c r="D1" s="449"/>
    </row>
    <row r="2" spans="1:4" ht="35.25" customHeight="1">
      <c r="A2" s="78" t="s">
        <v>796</v>
      </c>
      <c r="B2" s="1" t="s">
        <v>797</v>
      </c>
      <c r="C2" s="1" t="s">
        <v>798</v>
      </c>
    </row>
    <row r="3" spans="1:4" ht="20.85" customHeight="1">
      <c r="A3" s="79" t="s">
        <v>808</v>
      </c>
      <c r="B3" s="58" t="s">
        <v>809</v>
      </c>
      <c r="C3" s="50">
        <v>708200</v>
      </c>
    </row>
    <row r="4" spans="1:4" ht="22.5" customHeight="1">
      <c r="A4" s="80" t="s">
        <v>810</v>
      </c>
      <c r="B4" s="52" t="s">
        <v>811</v>
      </c>
      <c r="C4" s="46">
        <v>953500</v>
      </c>
    </row>
    <row r="5" spans="1:4" ht="23.45" customHeight="1">
      <c r="A5" s="81" t="s">
        <v>837</v>
      </c>
      <c r="B5" s="54" t="s">
        <v>838</v>
      </c>
      <c r="C5" s="40">
        <v>736900</v>
      </c>
    </row>
    <row r="6" spans="1:4" ht="26.85" customHeight="1">
      <c r="A6" s="80" t="s">
        <v>839</v>
      </c>
      <c r="B6" s="52" t="s">
        <v>840</v>
      </c>
      <c r="C6" s="46">
        <v>969000</v>
      </c>
    </row>
    <row r="7" spans="1:4" ht="25.7" customHeight="1">
      <c r="A7" s="81" t="s">
        <v>841</v>
      </c>
      <c r="B7" s="54" t="s">
        <v>842</v>
      </c>
      <c r="C7" s="40">
        <v>428700</v>
      </c>
    </row>
    <row r="8" spans="1:4" ht="27.75" customHeight="1">
      <c r="A8" s="80" t="s">
        <v>843</v>
      </c>
      <c r="B8" s="52" t="s">
        <v>844</v>
      </c>
      <c r="C8" s="46">
        <v>558700</v>
      </c>
    </row>
    <row r="9" spans="1:4" ht="44.25" customHeight="1">
      <c r="A9" s="449" t="s">
        <v>845</v>
      </c>
      <c r="B9" s="449"/>
      <c r="C9" s="449"/>
      <c r="D9" s="449"/>
    </row>
    <row r="10" spans="1:4" ht="33.6" customHeight="1">
      <c r="A10" s="82" t="s">
        <v>796</v>
      </c>
      <c r="B10" s="35" t="s">
        <v>797</v>
      </c>
      <c r="C10" s="35" t="s">
        <v>798</v>
      </c>
    </row>
    <row r="11" spans="1:4" ht="26.45" customHeight="1">
      <c r="A11" s="83" t="s">
        <v>846</v>
      </c>
      <c r="B11" s="49" t="s">
        <v>847</v>
      </c>
      <c r="C11" s="50">
        <v>1102300</v>
      </c>
    </row>
    <row r="12" spans="1:4" ht="88.5" customHeight="1">
      <c r="A12" s="424" t="s">
        <v>848</v>
      </c>
      <c r="B12" s="424"/>
      <c r="C12" s="424"/>
      <c r="D12" s="424"/>
    </row>
    <row r="13" spans="1:4" ht="41.45" customHeight="1">
      <c r="A13" s="1" t="s">
        <v>796</v>
      </c>
      <c r="B13" s="1" t="s">
        <v>797</v>
      </c>
      <c r="C13" s="1" t="s">
        <v>798</v>
      </c>
    </row>
    <row r="14" spans="1:4" ht="26.25" customHeight="1">
      <c r="A14" s="41" t="s">
        <v>849</v>
      </c>
      <c r="B14" s="58" t="s">
        <v>850</v>
      </c>
      <c r="C14" s="50">
        <v>823600</v>
      </c>
    </row>
    <row r="15" spans="1:4" ht="26.25" customHeight="1">
      <c r="A15" s="44" t="s">
        <v>851</v>
      </c>
      <c r="B15" s="59" t="s">
        <v>852</v>
      </c>
      <c r="C15" s="46">
        <v>1040200</v>
      </c>
    </row>
    <row r="16" spans="1:4" ht="26.25" customHeight="1">
      <c r="A16" s="65" t="s">
        <v>853</v>
      </c>
      <c r="B16" s="54" t="s">
        <v>854</v>
      </c>
      <c r="C16" s="40">
        <v>516200</v>
      </c>
    </row>
    <row r="17" spans="1:3" ht="26.25" customHeight="1">
      <c r="A17" s="44" t="s">
        <v>855</v>
      </c>
      <c r="B17" s="52" t="s">
        <v>856</v>
      </c>
      <c r="C17" s="46">
        <v>646200</v>
      </c>
    </row>
  </sheetData>
  <mergeCells count="3">
    <mergeCell ref="A1:D1"/>
    <mergeCell ref="A9:D9"/>
    <mergeCell ref="A12:D12"/>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topLeftCell="A19" workbookViewId="0">
      <selection activeCell="C2" sqref="A2:C2"/>
    </sheetView>
  </sheetViews>
  <sheetFormatPr baseColWidth="10" defaultColWidth="9.33203125" defaultRowHeight="12.75"/>
  <cols>
    <col min="1" max="1" width="33.33203125" customWidth="1"/>
    <col min="2" max="2" width="79.83203125" customWidth="1"/>
    <col min="3" max="3" width="20.5" customWidth="1"/>
    <col min="4" max="4" width="3.83203125" customWidth="1"/>
  </cols>
  <sheetData>
    <row r="1" spans="1:4" ht="30" customHeight="1">
      <c r="A1" s="433" t="s">
        <v>857</v>
      </c>
      <c r="B1" s="433"/>
      <c r="C1" s="433"/>
      <c r="D1" s="433"/>
    </row>
    <row r="2" spans="1:4" ht="30.75" customHeight="1">
      <c r="A2" s="47" t="s">
        <v>858</v>
      </c>
      <c r="B2" s="35" t="s">
        <v>859</v>
      </c>
      <c r="C2" s="35" t="s">
        <v>798</v>
      </c>
    </row>
    <row r="3" spans="1:4" ht="22.7" customHeight="1">
      <c r="A3" s="70"/>
      <c r="B3" s="49" t="s">
        <v>860</v>
      </c>
      <c r="C3" s="71" t="s">
        <v>801</v>
      </c>
    </row>
    <row r="4" spans="1:4" ht="22.7" customHeight="1">
      <c r="A4" s="34"/>
      <c r="B4" s="52" t="s">
        <v>861</v>
      </c>
      <c r="C4" s="72" t="s">
        <v>801</v>
      </c>
    </row>
    <row r="5" spans="1:4" ht="14.25" customHeight="1">
      <c r="A5" s="73"/>
      <c r="B5" s="60" t="s">
        <v>862</v>
      </c>
      <c r="C5" s="40">
        <v>60800</v>
      </c>
    </row>
    <row r="6" spans="1:4" ht="23.85" customHeight="1">
      <c r="A6" s="51">
        <v>769</v>
      </c>
      <c r="B6" s="52" t="s">
        <v>863</v>
      </c>
      <c r="C6" s="46">
        <v>109200</v>
      </c>
    </row>
    <row r="7" spans="1:4" ht="23.85" customHeight="1">
      <c r="A7" s="74">
        <v>32584</v>
      </c>
      <c r="B7" s="54" t="s">
        <v>864</v>
      </c>
      <c r="C7" s="40">
        <v>109200</v>
      </c>
    </row>
    <row r="8" spans="1:4" ht="23.85" customHeight="1">
      <c r="A8" s="75">
        <v>23287</v>
      </c>
      <c r="B8" s="52" t="s">
        <v>865</v>
      </c>
      <c r="C8" s="46">
        <v>190800</v>
      </c>
    </row>
    <row r="9" spans="1:4" ht="23.85" customHeight="1">
      <c r="A9" s="55">
        <v>766</v>
      </c>
      <c r="B9" s="54" t="s">
        <v>866</v>
      </c>
      <c r="C9" s="40">
        <v>144400</v>
      </c>
    </row>
    <row r="10" spans="1:4" ht="23.85" customHeight="1">
      <c r="A10" s="51">
        <v>779</v>
      </c>
      <c r="B10" s="52" t="s">
        <v>867</v>
      </c>
      <c r="C10" s="46">
        <v>224000</v>
      </c>
    </row>
    <row r="11" spans="1:4" ht="23.85" customHeight="1">
      <c r="A11" s="55">
        <v>765</v>
      </c>
      <c r="B11" s="54" t="s">
        <v>868</v>
      </c>
      <c r="C11" s="76" t="s">
        <v>801</v>
      </c>
    </row>
    <row r="12" spans="1:4" ht="23.85" customHeight="1">
      <c r="A12" s="34"/>
      <c r="B12" s="52" t="s">
        <v>869</v>
      </c>
      <c r="C12" s="72" t="s">
        <v>801</v>
      </c>
    </row>
    <row r="13" spans="1:4" ht="23.85" customHeight="1">
      <c r="A13" s="55">
        <v>786</v>
      </c>
      <c r="B13" s="60" t="s">
        <v>870</v>
      </c>
      <c r="C13" s="76" t="s">
        <v>801</v>
      </c>
    </row>
    <row r="14" spans="1:4" ht="23.85" customHeight="1">
      <c r="A14" s="51">
        <v>775</v>
      </c>
      <c r="B14" s="52" t="s">
        <v>871</v>
      </c>
      <c r="C14" s="46">
        <v>564400</v>
      </c>
    </row>
    <row r="15" spans="1:4" ht="23.85" customHeight="1">
      <c r="A15" s="55">
        <v>923</v>
      </c>
      <c r="B15" s="54" t="s">
        <v>872</v>
      </c>
      <c r="C15" s="40">
        <v>776600</v>
      </c>
    </row>
    <row r="16" spans="1:4" ht="23.85" customHeight="1">
      <c r="A16" s="34"/>
      <c r="B16" s="52" t="s">
        <v>873</v>
      </c>
      <c r="C16" s="46">
        <v>417800</v>
      </c>
    </row>
    <row r="17" spans="1:3" ht="23.85" customHeight="1">
      <c r="A17" s="55">
        <v>801</v>
      </c>
      <c r="B17" s="54" t="s">
        <v>874</v>
      </c>
      <c r="C17" s="76" t="s">
        <v>801</v>
      </c>
    </row>
    <row r="18" spans="1:3" ht="23.85" customHeight="1">
      <c r="A18" s="75">
        <v>76149</v>
      </c>
      <c r="B18" s="52" t="s">
        <v>875</v>
      </c>
      <c r="C18" s="46">
        <v>799500</v>
      </c>
    </row>
    <row r="19" spans="1:3" ht="23.85" customHeight="1">
      <c r="A19" s="77"/>
      <c r="B19" s="54" t="s">
        <v>876</v>
      </c>
      <c r="C19" s="40">
        <v>71900</v>
      </c>
    </row>
    <row r="20" spans="1:3" ht="23.85" customHeight="1">
      <c r="A20" s="51">
        <v>803</v>
      </c>
      <c r="B20" s="52" t="s">
        <v>877</v>
      </c>
      <c r="C20" s="72" t="s">
        <v>801</v>
      </c>
    </row>
    <row r="21" spans="1:3" ht="23.85" customHeight="1">
      <c r="A21" s="53">
        <v>6433</v>
      </c>
      <c r="B21" s="54" t="s">
        <v>878</v>
      </c>
      <c r="C21" s="40">
        <v>500500</v>
      </c>
    </row>
    <row r="22" spans="1:3" ht="23.85" customHeight="1">
      <c r="A22" s="51">
        <v>933</v>
      </c>
      <c r="B22" s="52" t="s">
        <v>879</v>
      </c>
      <c r="C22" s="72" t="s">
        <v>801</v>
      </c>
    </row>
    <row r="23" spans="1:3" ht="23.85" customHeight="1">
      <c r="A23" s="77"/>
      <c r="B23" s="54" t="s">
        <v>880</v>
      </c>
      <c r="C23" s="40">
        <v>442000</v>
      </c>
    </row>
    <row r="24" spans="1:3" ht="23.85" customHeight="1">
      <c r="A24" s="51">
        <v>921</v>
      </c>
      <c r="B24" s="52" t="s">
        <v>881</v>
      </c>
      <c r="C24" s="46">
        <v>383100</v>
      </c>
    </row>
    <row r="25" spans="1:3" ht="23.85" customHeight="1">
      <c r="A25" s="77"/>
      <c r="B25" s="54" t="s">
        <v>882</v>
      </c>
      <c r="C25" s="76" t="s">
        <v>801</v>
      </c>
    </row>
    <row r="26" spans="1:3" ht="23.85" customHeight="1">
      <c r="A26" s="51">
        <v>922</v>
      </c>
      <c r="B26" s="52" t="s">
        <v>883</v>
      </c>
      <c r="C26" s="46">
        <v>1023600</v>
      </c>
    </row>
  </sheetData>
  <mergeCells count="1">
    <mergeCell ref="A1:D1"/>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sqref="A1:C1"/>
    </sheetView>
  </sheetViews>
  <sheetFormatPr baseColWidth="10" defaultColWidth="9.33203125" defaultRowHeight="12.75"/>
  <cols>
    <col min="1" max="1" width="33.33203125" customWidth="1"/>
    <col min="2" max="2" width="79.83203125" customWidth="1"/>
    <col min="3" max="3" width="20.5" customWidth="1"/>
    <col min="4" max="4" width="3.83203125" customWidth="1"/>
  </cols>
  <sheetData>
    <row r="1" spans="1:4" ht="31.5" customHeight="1">
      <c r="A1" s="443" t="s">
        <v>795</v>
      </c>
      <c r="B1" s="443"/>
      <c r="C1" s="443"/>
      <c r="D1" s="56"/>
    </row>
    <row r="2" spans="1:4" ht="22.5" customHeight="1">
      <c r="A2" s="35" t="s">
        <v>796</v>
      </c>
      <c r="B2" s="35" t="s">
        <v>797</v>
      </c>
      <c r="C2" s="35" t="s">
        <v>798</v>
      </c>
    </row>
    <row r="3" spans="1:4" ht="53.1" customHeight="1">
      <c r="A3" s="57" t="s">
        <v>884</v>
      </c>
      <c r="B3" s="58" t="s">
        <v>885</v>
      </c>
      <c r="C3" s="43">
        <v>1803600</v>
      </c>
    </row>
    <row r="4" spans="1:4" ht="47.45" customHeight="1">
      <c r="A4" s="10" t="s">
        <v>886</v>
      </c>
      <c r="B4" s="59" t="s">
        <v>887</v>
      </c>
      <c r="C4" s="46">
        <v>2014700</v>
      </c>
    </row>
    <row r="5" spans="1:4" ht="48.2" customHeight="1">
      <c r="A5" s="6" t="s">
        <v>888</v>
      </c>
      <c r="B5" s="60" t="s">
        <v>889</v>
      </c>
      <c r="C5" s="40">
        <v>2212800</v>
      </c>
    </row>
    <row r="6" spans="1:4" ht="42.75" customHeight="1">
      <c r="A6" s="10" t="s">
        <v>890</v>
      </c>
      <c r="B6" s="61" t="s">
        <v>891</v>
      </c>
      <c r="C6" s="62">
        <v>2463400</v>
      </c>
    </row>
    <row r="7" spans="1:4" ht="42.75" customHeight="1">
      <c r="A7" s="6" t="s">
        <v>892</v>
      </c>
      <c r="B7" s="63" t="s">
        <v>893</v>
      </c>
      <c r="C7" s="64">
        <v>2320300</v>
      </c>
    </row>
    <row r="8" spans="1:4" ht="42.75" customHeight="1">
      <c r="A8" s="10" t="s">
        <v>894</v>
      </c>
      <c r="B8" s="61" t="s">
        <v>895</v>
      </c>
      <c r="C8" s="62">
        <v>2570900</v>
      </c>
    </row>
    <row r="9" spans="1:4" ht="16.5" customHeight="1">
      <c r="A9" s="65" t="s">
        <v>896</v>
      </c>
      <c r="B9" s="60" t="s">
        <v>897</v>
      </c>
      <c r="C9" s="40">
        <v>42600</v>
      </c>
    </row>
    <row r="10" spans="1:4" ht="16.5" customHeight="1">
      <c r="A10" s="44" t="s">
        <v>898</v>
      </c>
      <c r="B10" s="59" t="s">
        <v>899</v>
      </c>
      <c r="C10" s="46">
        <v>163900</v>
      </c>
    </row>
    <row r="11" spans="1:4" ht="16.5" customHeight="1">
      <c r="A11" s="65" t="s">
        <v>900</v>
      </c>
      <c r="B11" s="60" t="s">
        <v>901</v>
      </c>
      <c r="C11" s="40">
        <v>269100</v>
      </c>
    </row>
    <row r="12" spans="1:4" ht="44.25" customHeight="1">
      <c r="A12" s="449" t="s">
        <v>836</v>
      </c>
      <c r="B12" s="449"/>
      <c r="C12" s="449"/>
      <c r="D12" s="449"/>
    </row>
    <row r="13" spans="1:4" ht="41.45" customHeight="1">
      <c r="A13" s="66" t="s">
        <v>796</v>
      </c>
      <c r="B13" s="67" t="s">
        <v>797</v>
      </c>
      <c r="C13" s="68" t="s">
        <v>798</v>
      </c>
    </row>
    <row r="14" spans="1:4" ht="62.45" customHeight="1">
      <c r="A14" s="44" t="s">
        <v>884</v>
      </c>
      <c r="B14" s="69" t="s">
        <v>902</v>
      </c>
      <c r="C14" s="62">
        <v>1803600</v>
      </c>
    </row>
    <row r="15" spans="1:4" ht="22.5" customHeight="1">
      <c r="A15" s="65" t="s">
        <v>896</v>
      </c>
      <c r="B15" s="39" t="s">
        <v>903</v>
      </c>
      <c r="C15" s="40">
        <v>42600</v>
      </c>
    </row>
  </sheetData>
  <mergeCells count="2">
    <mergeCell ref="A1:C1"/>
    <mergeCell ref="A12:D12"/>
  </mergeCells>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C6" sqref="A6:C6"/>
    </sheetView>
  </sheetViews>
  <sheetFormatPr baseColWidth="10" defaultColWidth="9.33203125" defaultRowHeight="12.75"/>
  <cols>
    <col min="1" max="1" width="33.33203125" customWidth="1"/>
    <col min="2" max="2" width="79.83203125" customWidth="1"/>
    <col min="3" max="3" width="20.5" customWidth="1"/>
    <col min="4" max="4" width="3.83203125" customWidth="1"/>
  </cols>
  <sheetData>
    <row r="1" spans="1:4" ht="44.25" customHeight="1">
      <c r="A1" s="449" t="s">
        <v>845</v>
      </c>
      <c r="B1" s="449"/>
      <c r="C1" s="449"/>
      <c r="D1" s="449"/>
    </row>
    <row r="2" spans="1:4" ht="24" customHeight="1">
      <c r="A2" s="35" t="s">
        <v>796</v>
      </c>
      <c r="B2" s="35" t="s">
        <v>797</v>
      </c>
      <c r="C2" s="35" t="s">
        <v>798</v>
      </c>
    </row>
    <row r="3" spans="1:4" ht="52.35" customHeight="1">
      <c r="A3" s="2" t="s">
        <v>904</v>
      </c>
      <c r="B3" s="36" t="s">
        <v>905</v>
      </c>
      <c r="C3" s="37">
        <v>2775500</v>
      </c>
    </row>
    <row r="4" spans="1:4" ht="33" customHeight="1">
      <c r="A4" s="38" t="s">
        <v>906</v>
      </c>
      <c r="B4" s="39" t="s">
        <v>907</v>
      </c>
      <c r="C4" s="40">
        <v>58400</v>
      </c>
    </row>
    <row r="5" spans="1:4" ht="44.25" customHeight="1">
      <c r="A5" s="449" t="s">
        <v>908</v>
      </c>
      <c r="B5" s="449"/>
      <c r="C5" s="449"/>
      <c r="D5" s="449"/>
    </row>
    <row r="6" spans="1:4" ht="41.45" customHeight="1">
      <c r="A6" s="1" t="s">
        <v>796</v>
      </c>
      <c r="B6" s="1" t="s">
        <v>797</v>
      </c>
      <c r="C6" s="1" t="s">
        <v>798</v>
      </c>
    </row>
    <row r="7" spans="1:4" ht="66.2" customHeight="1">
      <c r="A7" s="41" t="s">
        <v>884</v>
      </c>
      <c r="B7" s="42" t="s">
        <v>902</v>
      </c>
      <c r="C7" s="43">
        <v>1983960</v>
      </c>
    </row>
    <row r="8" spans="1:4" ht="26.25" customHeight="1">
      <c r="A8" s="44" t="s">
        <v>896</v>
      </c>
      <c r="B8" s="45" t="s">
        <v>903</v>
      </c>
      <c r="C8" s="46">
        <v>46860</v>
      </c>
    </row>
    <row r="9" spans="1:4" ht="44.25" customHeight="1">
      <c r="A9" s="449" t="s">
        <v>909</v>
      </c>
      <c r="B9" s="449"/>
      <c r="C9" s="449"/>
      <c r="D9" s="449"/>
    </row>
    <row r="10" spans="1:4" ht="33.6" customHeight="1">
      <c r="A10" s="47" t="s">
        <v>858</v>
      </c>
      <c r="B10" s="35" t="s">
        <v>859</v>
      </c>
      <c r="C10" s="35" t="s">
        <v>798</v>
      </c>
    </row>
    <row r="11" spans="1:4" ht="22.5" customHeight="1">
      <c r="A11" s="48">
        <v>724</v>
      </c>
      <c r="B11" s="49" t="s">
        <v>910</v>
      </c>
      <c r="C11" s="50">
        <v>700700</v>
      </c>
    </row>
    <row r="12" spans="1:4" ht="22.5" customHeight="1">
      <c r="A12" s="51">
        <v>733</v>
      </c>
      <c r="B12" s="52" t="s">
        <v>911</v>
      </c>
      <c r="C12" s="46">
        <v>30300</v>
      </c>
    </row>
    <row r="13" spans="1:4" ht="22.5" customHeight="1">
      <c r="A13" s="53">
        <v>6031</v>
      </c>
      <c r="B13" s="54" t="s">
        <v>912</v>
      </c>
      <c r="C13" s="40">
        <v>485100</v>
      </c>
    </row>
    <row r="14" spans="1:4" ht="22.5" customHeight="1">
      <c r="A14" s="51">
        <v>736</v>
      </c>
      <c r="B14" s="52" t="s">
        <v>913</v>
      </c>
      <c r="C14" s="46">
        <v>238500</v>
      </c>
    </row>
    <row r="15" spans="1:4" ht="22.5" customHeight="1">
      <c r="A15" s="55">
        <v>797</v>
      </c>
      <c r="B15" s="54" t="s">
        <v>914</v>
      </c>
      <c r="C15" s="40">
        <v>300800</v>
      </c>
    </row>
  </sheetData>
  <mergeCells count="3">
    <mergeCell ref="A1:D1"/>
    <mergeCell ref="A5:D5"/>
    <mergeCell ref="A9:D9"/>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topLeftCell="A4" workbookViewId="0">
      <selection activeCell="A7" sqref="A7:D7"/>
    </sheetView>
  </sheetViews>
  <sheetFormatPr baseColWidth="10" defaultColWidth="9.33203125" defaultRowHeight="12.75"/>
  <cols>
    <col min="1" max="1" width="34.1640625" customWidth="1"/>
    <col min="2" max="2" width="31.1640625" customWidth="1"/>
    <col min="3" max="3" width="67.33203125" customWidth="1"/>
    <col min="4" max="4" width="4.6640625" customWidth="1"/>
  </cols>
  <sheetData>
    <row r="1" spans="1:4" ht="46.5" customHeight="1">
      <c r="A1" s="450" t="s">
        <v>915</v>
      </c>
      <c r="B1" s="450"/>
      <c r="C1" s="450"/>
      <c r="D1" s="450"/>
    </row>
    <row r="2" spans="1:4" ht="36" customHeight="1">
      <c r="A2" s="16" t="s">
        <v>916</v>
      </c>
      <c r="B2" s="16" t="s">
        <v>917</v>
      </c>
      <c r="C2" s="17" t="s">
        <v>918</v>
      </c>
    </row>
    <row r="3" spans="1:4" ht="67.7" customHeight="1">
      <c r="A3" s="18" t="s">
        <v>919</v>
      </c>
      <c r="B3" s="19">
        <v>27100</v>
      </c>
      <c r="C3" s="20" t="s">
        <v>920</v>
      </c>
    </row>
    <row r="4" spans="1:4" ht="67.7" customHeight="1">
      <c r="A4" s="21" t="s">
        <v>921</v>
      </c>
      <c r="B4" s="22">
        <v>44100</v>
      </c>
      <c r="C4" s="23" t="s">
        <v>922</v>
      </c>
    </row>
    <row r="5" spans="1:4" ht="67.7" customHeight="1">
      <c r="A5" s="24" t="s">
        <v>923</v>
      </c>
      <c r="B5" s="25">
        <v>44100</v>
      </c>
      <c r="C5" s="26" t="s">
        <v>924</v>
      </c>
    </row>
    <row r="6" spans="1:4" ht="67.7" customHeight="1">
      <c r="A6" s="27" t="s">
        <v>925</v>
      </c>
      <c r="B6" s="22">
        <v>27100</v>
      </c>
      <c r="C6" s="23" t="s">
        <v>926</v>
      </c>
    </row>
    <row r="7" spans="1:4" ht="46.5" customHeight="1">
      <c r="A7" s="451" t="s">
        <v>927</v>
      </c>
      <c r="B7" s="451"/>
      <c r="C7" s="451"/>
      <c r="D7" s="451"/>
    </row>
    <row r="8" spans="1:4" ht="32.450000000000003" customHeight="1">
      <c r="A8" s="28" t="s">
        <v>928</v>
      </c>
      <c r="B8" s="29" t="s">
        <v>681</v>
      </c>
      <c r="C8" s="30" t="s">
        <v>918</v>
      </c>
    </row>
    <row r="9" spans="1:4" ht="47.45" customHeight="1">
      <c r="A9" s="27" t="s">
        <v>929</v>
      </c>
      <c r="B9" s="31">
        <v>30900</v>
      </c>
      <c r="C9" s="23" t="s">
        <v>930</v>
      </c>
    </row>
    <row r="10" spans="1:4" ht="47.45" customHeight="1">
      <c r="A10" s="32" t="s">
        <v>931</v>
      </c>
      <c r="B10" s="33">
        <v>30900</v>
      </c>
      <c r="C10" s="34"/>
    </row>
  </sheetData>
  <mergeCells count="2">
    <mergeCell ref="A1:D1"/>
    <mergeCell ref="A7:D7"/>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N5" sqref="N5"/>
    </sheetView>
  </sheetViews>
  <sheetFormatPr baseColWidth="10" defaultColWidth="9.33203125" defaultRowHeight="12.75"/>
  <cols>
    <col min="1" max="1" width="35.83203125" customWidth="1"/>
    <col min="2" max="3" width="21.5" customWidth="1"/>
    <col min="4" max="4" width="53.5" customWidth="1"/>
    <col min="5" max="5" width="4.6640625" customWidth="1"/>
  </cols>
  <sheetData>
    <row r="1" spans="1:5" ht="48.75" customHeight="1">
      <c r="A1" s="452" t="s">
        <v>932</v>
      </c>
      <c r="B1" s="452"/>
      <c r="C1" s="452"/>
      <c r="D1" s="452"/>
      <c r="E1" s="452"/>
    </row>
    <row r="2" spans="1:5" ht="33" customHeight="1">
      <c r="A2" s="1" t="s">
        <v>933</v>
      </c>
      <c r="B2" s="1" t="s">
        <v>934</v>
      </c>
      <c r="C2" s="1" t="s">
        <v>935</v>
      </c>
      <c r="D2" s="1" t="s">
        <v>936</v>
      </c>
    </row>
    <row r="3" spans="1:5" ht="70.5" customHeight="1">
      <c r="A3" s="2" t="s">
        <v>937</v>
      </c>
      <c r="B3" s="3" t="s">
        <v>938</v>
      </c>
      <c r="C3" s="4">
        <v>18300</v>
      </c>
      <c r="D3" s="5" t="s">
        <v>939</v>
      </c>
    </row>
    <row r="4" spans="1:5" ht="70.5" customHeight="1">
      <c r="A4" s="6" t="s">
        <v>940</v>
      </c>
      <c r="B4" s="7" t="s">
        <v>938</v>
      </c>
      <c r="C4" s="8">
        <v>19600</v>
      </c>
      <c r="D4" s="9" t="s">
        <v>939</v>
      </c>
    </row>
    <row r="5" spans="1:5" ht="70.5" customHeight="1">
      <c r="A5" s="10" t="s">
        <v>941</v>
      </c>
      <c r="B5" s="11" t="s">
        <v>942</v>
      </c>
      <c r="C5" s="12">
        <v>22400</v>
      </c>
      <c r="D5" s="13" t="s">
        <v>939</v>
      </c>
    </row>
    <row r="6" spans="1:5" ht="70.5" customHeight="1">
      <c r="A6" s="14" t="s">
        <v>943</v>
      </c>
      <c r="B6" s="7" t="s">
        <v>938</v>
      </c>
      <c r="C6" s="8">
        <v>23700</v>
      </c>
      <c r="D6" s="7" t="s">
        <v>944</v>
      </c>
    </row>
    <row r="7" spans="1:5" ht="70.5" customHeight="1">
      <c r="A7" s="10" t="s">
        <v>945</v>
      </c>
      <c r="B7" s="11" t="s">
        <v>942</v>
      </c>
      <c r="C7" s="12">
        <v>21900</v>
      </c>
      <c r="D7" s="15" t="s">
        <v>946</v>
      </c>
    </row>
  </sheetData>
  <mergeCells count="1">
    <mergeCell ref="A1:E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zoomScale="85" zoomScaleNormal="85" workbookViewId="0">
      <selection activeCell="G5" sqref="G5"/>
    </sheetView>
  </sheetViews>
  <sheetFormatPr baseColWidth="10" defaultColWidth="9.33203125" defaultRowHeight="12.75"/>
  <cols>
    <col min="1" max="1" width="50.1640625" customWidth="1"/>
    <col min="2" max="2" width="22.5" customWidth="1"/>
    <col min="3" max="3" width="18" customWidth="1"/>
    <col min="4" max="5" width="20.83203125" customWidth="1"/>
    <col min="6" max="6" width="4.1640625" customWidth="1"/>
    <col min="7" max="7" width="84.33203125" customWidth="1"/>
  </cols>
  <sheetData>
    <row r="1" spans="1:7" ht="37.5" customHeight="1">
      <c r="A1" s="362" t="s">
        <v>173</v>
      </c>
      <c r="B1" s="362"/>
      <c r="C1" s="362"/>
      <c r="D1" s="362"/>
      <c r="E1" s="362"/>
      <c r="F1" s="362"/>
    </row>
    <row r="2" spans="1:7" ht="61.5" customHeight="1">
      <c r="A2" s="363" t="s">
        <v>174</v>
      </c>
      <c r="B2" s="364"/>
      <c r="C2" s="364"/>
      <c r="D2" s="364"/>
      <c r="E2" s="365"/>
    </row>
    <row r="3" spans="1:7" ht="28.5" customHeight="1">
      <c r="A3" s="359" t="s">
        <v>175</v>
      </c>
      <c r="B3" s="359"/>
      <c r="C3" s="359"/>
      <c r="D3" s="359"/>
      <c r="E3" s="359"/>
      <c r="F3" s="359"/>
    </row>
    <row r="4" spans="1:7" ht="39.200000000000003" customHeight="1">
      <c r="A4" s="307" t="s">
        <v>2</v>
      </c>
      <c r="B4" s="202" t="s">
        <v>3</v>
      </c>
      <c r="C4" s="325" t="s">
        <v>4</v>
      </c>
      <c r="D4" s="310" t="s">
        <v>5</v>
      </c>
      <c r="E4" s="326" t="s">
        <v>77</v>
      </c>
    </row>
    <row r="5" spans="1:7" ht="16.5" customHeight="1">
      <c r="A5" s="76" t="s">
        <v>176</v>
      </c>
      <c r="B5" s="327" t="s">
        <v>177</v>
      </c>
      <c r="C5" s="328">
        <v>0.08</v>
      </c>
      <c r="D5" s="304">
        <v>132000</v>
      </c>
      <c r="E5" s="304">
        <v>155000</v>
      </c>
      <c r="G5" t="str">
        <f>CONCATENATE("INSERT INTO `productos`(`referencia`, `descripcion`, `anchos_tela_metro`, `unidad_medida`, `factor_apertura`, `costo_elite`, `costo_premium`, `id_tipo_p`, `proveedor_id`, `porce_precio`) VALUES ('",A5,"','",A5,"','",B5,"','",1,"','",C5,"','",D5,"','",E5,"','",5,"','",1,"','",30,"')")</f>
        <v>INSERT INTO `productos`(`referencia`, `descripcion`, `anchos_tela_metro`, `unidad_medida`, `factor_apertura`, `costo_elite`, `costo_premium`, `id_tipo_p`, `proveedor_id`, `porce_precio`) VALUES ('SOLTIS 88','SOLTIS 88','1,77 - 2,67','1','0,08','132000','155000','5','1','30')</v>
      </c>
    </row>
    <row r="6" spans="1:7" ht="16.5" customHeight="1">
      <c r="A6" s="72" t="s">
        <v>178</v>
      </c>
      <c r="B6" s="329" t="s">
        <v>177</v>
      </c>
      <c r="C6" s="330">
        <v>0.05</v>
      </c>
      <c r="D6" s="302">
        <v>140000</v>
      </c>
      <c r="E6" s="302">
        <v>163000</v>
      </c>
      <c r="G6" t="str">
        <f>CONCATENATE("INSERT INTO `productos`(`referencia`, `descripcion`, `anchos_tela_metro`, `unidad_medida`, `factor_apertura`, `costo_elite`, `costo_premium`, `id_tipo_p`, `proveedor_id`, `porce_precio`) VALUES ('",A6,"','",A6,"','",B6,"','",1,"','",C6,"','",D6,"','",E6,"','",5,"','",1,"','",30,"')")</f>
        <v>INSERT INTO `productos`(`referencia`, `descripcion`, `anchos_tela_metro`, `unidad_medida`, `factor_apertura`, `costo_elite`, `costo_premium`, `id_tipo_p`, `proveedor_id`, `porce_precio`) VALUES ('SOLTIS 92','SOLTIS 92','1,77 - 2,67','1','0,05','140000','163000','5','1','30')</v>
      </c>
    </row>
    <row r="7" spans="1:7" ht="28.5" customHeight="1">
      <c r="A7" s="359" t="s">
        <v>179</v>
      </c>
      <c r="B7" s="359"/>
      <c r="C7" s="359"/>
      <c r="D7" s="359"/>
      <c r="E7" s="359"/>
      <c r="F7" s="359"/>
    </row>
    <row r="8" spans="1:7" ht="34.700000000000003" customHeight="1">
      <c r="A8" s="307" t="s">
        <v>2</v>
      </c>
      <c r="B8" s="202" t="s">
        <v>3</v>
      </c>
      <c r="C8" s="325" t="s">
        <v>4</v>
      </c>
      <c r="D8" s="310" t="s">
        <v>5</v>
      </c>
      <c r="E8" s="326" t="s">
        <v>77</v>
      </c>
    </row>
    <row r="9" spans="1:7" ht="16.5" customHeight="1">
      <c r="A9" s="76" t="s">
        <v>180</v>
      </c>
      <c r="B9" s="331">
        <v>3</v>
      </c>
      <c r="C9" s="315">
        <v>0.03</v>
      </c>
      <c r="D9" s="304">
        <v>79000</v>
      </c>
      <c r="E9" s="332">
        <v>99000</v>
      </c>
      <c r="G9" t="str">
        <f>CONCATENATE("INSERT INTO `productos`(`referencia`, `descripcion`, `anchos_tela_metro`, `unidad_medida`, `factor_apertura`, `costo_elite`, `costo_premium`, `id_tipo_p`, `proveedor_id`, `porce_precio`) VALUES ('",A9,"','",A9,"','",B9,"','",1,"','",C9,"','",D9,"','",E9,"','",5,"','",1,"','",30,"')")</f>
        <v>INSERT INTO `productos`(`referencia`, `descripcion`, `anchos_tela_metro`, `unidad_medida`, `factor_apertura`, `costo_elite`, `costo_premium`, `id_tipo_p`, `proveedor_id`, `porce_precio`) VALUES ('SCREEN PARA EXTERIORES','SCREEN PARA EXTERIORES','3','1','0,03','79000','99000','5','1','30')</v>
      </c>
    </row>
    <row r="10" spans="1:7" ht="0.95" customHeight="1"/>
    <row r="15" spans="1:7">
      <c r="A15" t="s">
        <v>181</v>
      </c>
    </row>
    <row r="16" spans="1:7">
      <c r="A16" t="s">
        <v>182</v>
      </c>
    </row>
    <row r="17" spans="1:1">
      <c r="A17" t="s">
        <v>183</v>
      </c>
    </row>
  </sheetData>
  <mergeCells count="4">
    <mergeCell ref="A1:F1"/>
    <mergeCell ref="A2:E2"/>
    <mergeCell ref="A3:F3"/>
    <mergeCell ref="A7:F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workbookViewId="0">
      <selection activeCell="I3" sqref="I3"/>
    </sheetView>
  </sheetViews>
  <sheetFormatPr baseColWidth="10" defaultColWidth="9.33203125" defaultRowHeight="12.75"/>
  <cols>
    <col min="1" max="1" width="35.1640625" customWidth="1"/>
    <col min="2" max="2" width="5.5" customWidth="1"/>
    <col min="3" max="3" width="31.5" customWidth="1"/>
    <col min="4" max="4" width="18.6640625" customWidth="1"/>
    <col min="5" max="5" width="1.83203125" customWidth="1"/>
    <col min="6" max="6" width="10" customWidth="1"/>
    <col min="7" max="7" width="8.83203125" customWidth="1"/>
    <col min="8" max="8" width="20.83203125" customWidth="1"/>
    <col min="9" max="9" width="80.5" customWidth="1"/>
  </cols>
  <sheetData>
    <row r="1" spans="1:9" ht="28.5" customHeight="1">
      <c r="A1" s="359" t="s">
        <v>184</v>
      </c>
      <c r="B1" s="359"/>
      <c r="C1" s="359"/>
      <c r="D1" s="359"/>
      <c r="E1" s="359"/>
      <c r="F1" s="359"/>
      <c r="G1" s="359"/>
      <c r="H1" s="359"/>
      <c r="I1" s="359"/>
    </row>
    <row r="2" spans="1:9" ht="21" customHeight="1">
      <c r="A2" s="366" t="s">
        <v>185</v>
      </c>
      <c r="B2" s="366"/>
      <c r="C2" s="366"/>
      <c r="D2" s="366"/>
      <c r="E2" s="367" t="s">
        <v>186</v>
      </c>
      <c r="F2" s="367"/>
      <c r="G2" s="367"/>
      <c r="H2" s="290" t="s">
        <v>187</v>
      </c>
    </row>
    <row r="3" spans="1:9" ht="69" customHeight="1">
      <c r="A3" s="368" t="s">
        <v>188</v>
      </c>
      <c r="B3" s="369"/>
      <c r="C3" s="369"/>
      <c r="D3" s="370"/>
      <c r="E3" s="368" t="s">
        <v>189</v>
      </c>
      <c r="F3" s="369"/>
      <c r="G3" s="370"/>
      <c r="H3" s="50">
        <v>2300</v>
      </c>
      <c r="I3" s="199" t="str">
        <f>CONCATENATE("INSERT INTO `productos`(`referencia`, `descripcion`, `anchos_tela_metro`, `unidad_medida`, `factor_apertura`, `costo_elite`, `costo_premium`, `id_tipo_p`, `proveedor_id`, `porce_precio`) VALUES ('",A3,"','",A3,"','",E3,"','",1,"','",,"','",H3,"','",,"','",7,"','",1,"','",30,"')")</f>
        <v>INSERT INTO `productos`(`referencia`, `descripcion`, `anchos_tela_metro`, `unidad_medida`, `factor_apertura`, `costo_elite`, `costo_premium`, `id_tipo_p`, `proveedor_id`, `porce_precio`) VALUES ('Soporte central R8 Galvanizado','Soporte central R8 Galvanizado','Unidad','1','','2300','','7','1','30')</v>
      </c>
    </row>
    <row r="4" spans="1:9" ht="15.95" customHeight="1">
      <c r="A4" s="371" t="s">
        <v>190</v>
      </c>
      <c r="B4" s="372"/>
      <c r="C4" s="372"/>
      <c r="D4" s="373"/>
      <c r="E4" s="371" t="s">
        <v>191</v>
      </c>
      <c r="F4" s="372"/>
      <c r="G4" s="373"/>
      <c r="H4" s="40">
        <v>3000</v>
      </c>
      <c r="I4" s="199" t="str">
        <f t="shared" ref="I4:I13" si="0">CONCATENATE("INSERT INTO `productos`(`referencia`, `descripcion`, `anchos_tela_metro`, `unidad_medida`, `factor_apertura`, `costo_elite`, `costo_premium`, `id_tipo_p`, `proveedor_id`, `porce_precio`) VALUES ('",A4,"','",A4,"','",E4,"','",1,"','",,"','",H4,"','",,"','",7,"','",1,"','",30,"')")</f>
        <v>INSERT INTO `productos`(`referencia`, `descripcion`, `anchos_tela_metro`, `unidad_medida`, `factor_apertura`, `costo_elite`, `costo_premium`, `id_tipo_p`, `proveedor_id`, `porce_precio`) VALUES ('Soporte central R16 Galvanizado','Soporte central R16 Galvanizado','Unidad','1','','3000','','7','1','30')</v>
      </c>
    </row>
    <row r="5" spans="1:9" ht="15.95" customHeight="1">
      <c r="A5" s="371" t="s">
        <v>192</v>
      </c>
      <c r="B5" s="372"/>
      <c r="C5" s="372"/>
      <c r="D5" s="373"/>
      <c r="E5" s="371" t="s">
        <v>193</v>
      </c>
      <c r="F5" s="372"/>
      <c r="G5" s="373"/>
      <c r="H5" s="40">
        <v>7000</v>
      </c>
      <c r="I5" s="199" t="str">
        <f t="shared" si="0"/>
        <v>INSERT INTO `productos`(`referencia`, `descripcion`, `anchos_tela_metro`, `unidad_medida`, `factor_apertura`, `costo_elite`, `costo_premium`, `id_tipo_p`, `proveedor_id`, `porce_precio`) VALUES ('Soporte central R16 S Corto','Soporte central R16 S Corto','Kit','1','','7000','','7','1','30')</v>
      </c>
    </row>
    <row r="6" spans="1:9" ht="24.75" customHeight="1">
      <c r="A6" s="371" t="s">
        <v>194</v>
      </c>
      <c r="B6" s="372"/>
      <c r="C6" s="372"/>
      <c r="D6" s="373"/>
      <c r="E6" s="371" t="s">
        <v>195</v>
      </c>
      <c r="F6" s="372"/>
      <c r="G6" s="373"/>
      <c r="H6" s="40">
        <v>120000</v>
      </c>
      <c r="I6" s="199" t="str">
        <f t="shared" si="0"/>
        <v>INSERT INTO `productos`(`referencia`, `descripcion`, `anchos_tela_metro`, `unidad_medida`, `factor_apertura`, `costo_elite`, `costo_premium`, `id_tipo_p`, `proveedor_id`, `porce_precio`) VALUES ('Juego de guaya para toldo verrtica (Incluye cables para toldos hasta 3m de alto y accesorios para anclaje)','Juego de guaya para toldo verrtica (Incluye cables para toldos hasta 3m de alto y accesorios para anclaje)','Kit','1','','120000','','7','1','30')</v>
      </c>
    </row>
    <row r="7" spans="1:9" ht="19.5" customHeight="1">
      <c r="A7" s="371" t="s">
        <v>196</v>
      </c>
      <c r="B7" s="372"/>
      <c r="C7" s="372"/>
      <c r="D7" s="373"/>
      <c r="E7" s="371" t="s">
        <v>197</v>
      </c>
      <c r="F7" s="372"/>
      <c r="G7" s="373"/>
      <c r="H7" s="40">
        <v>6000</v>
      </c>
      <c r="I7" s="199" t="str">
        <f t="shared" si="0"/>
        <v>INSERT INTO `productos`(`referencia`, `descripcion`, `anchos_tela_metro`, `unidad_medida`, `factor_apertura`, `costo_elite`, `costo_premium`, `id_tipo_p`, `proveedor_id`, `porce_precio`) VALUES ('Guaya metálica persianas 1/8','Guaya metálica persianas 1/8','metro lineal','1','','6000','','7','1','30')</v>
      </c>
    </row>
    <row r="8" spans="1:9" ht="15.2" customHeight="1">
      <c r="A8" s="371" t="s">
        <v>198</v>
      </c>
      <c r="B8" s="372"/>
      <c r="C8" s="372"/>
      <c r="D8" s="373"/>
      <c r="E8" s="371" t="s">
        <v>191</v>
      </c>
      <c r="F8" s="372"/>
      <c r="G8" s="373"/>
      <c r="H8" s="40">
        <v>60000</v>
      </c>
      <c r="I8" s="199" t="str">
        <f t="shared" si="0"/>
        <v>INSERT INTO `productos`(`referencia`, `descripcion`, `anchos_tela_metro`, `unidad_medida`, `factor_apertura`, `costo_elite`, `costo_premium`, `id_tipo_p`, `proveedor_id`, `porce_precio`) VALUES ('Tensor escualizable guaya grad balin','Tensor escualizable guaya grad balin','Unidad','1','','60000','','7','1','30')</v>
      </c>
    </row>
    <row r="9" spans="1:9" ht="20.25" customHeight="1">
      <c r="A9" s="371" t="s">
        <v>199</v>
      </c>
      <c r="B9" s="372"/>
      <c r="C9" s="372"/>
      <c r="D9" s="373"/>
      <c r="E9" s="371" t="s">
        <v>195</v>
      </c>
      <c r="F9" s="372"/>
      <c r="G9" s="373"/>
      <c r="H9" s="40">
        <v>7700</v>
      </c>
      <c r="I9" s="199" t="str">
        <f t="shared" si="0"/>
        <v>INSERT INTO `productos`(`referencia`, `descripcion`, `anchos_tela_metro`, `unidad_medida`, `factor_apertura`, `costo_elite`, `costo_premium`, `id_tipo_p`, `proveedor_id`, `porce_precio`) VALUES ('Soporte central con bujes para 2 enrollables tubo 1 1/2"','Soporte central con bujes para 2 enrollables tubo 1 1/2"','Kit','1','','7700','','7','1','30')</v>
      </c>
    </row>
    <row r="10" spans="1:9" ht="15.95" customHeight="1">
      <c r="A10" s="371" t="s">
        <v>200</v>
      </c>
      <c r="B10" s="372"/>
      <c r="C10" s="372"/>
      <c r="D10" s="373"/>
      <c r="E10" s="371" t="s">
        <v>201</v>
      </c>
      <c r="F10" s="372"/>
      <c r="G10" s="373"/>
      <c r="H10" s="40">
        <v>12500</v>
      </c>
      <c r="I10" s="199" t="str">
        <f t="shared" si="0"/>
        <v>INSERT INTO `productos`(`referencia`, `descripcion`, `anchos_tela_metro`, `unidad_medida`, `factor_apertura`, `costo_elite`, `costo_premium`, `id_tipo_p`, `proveedor_id`, `porce_precio`) VALUES ('Perfil lateral para oscuridad total (incluye felpa interna)','Perfil lateral para oscuridad total (incluye felpa interna)','Metro lineal','1','','12500','','7','1','30')</v>
      </c>
    </row>
    <row r="11" spans="1:9" ht="21.2" customHeight="1">
      <c r="A11" s="371" t="s">
        <v>202</v>
      </c>
      <c r="B11" s="372"/>
      <c r="C11" s="372"/>
      <c r="D11" s="373"/>
      <c r="E11" s="371" t="s">
        <v>201</v>
      </c>
      <c r="F11" s="372"/>
      <c r="G11" s="373"/>
      <c r="H11" s="40">
        <v>18000</v>
      </c>
      <c r="I11" s="199" t="str">
        <f t="shared" si="0"/>
        <v>INSERT INTO `productos`(`referencia`, `descripcion`, `anchos_tela_metro`, `unidad_medida`, `factor_apertura`, `costo_elite`, `costo_premium`, `id_tipo_p`, `proveedor_id`, `porce_precio`) VALUES ('Perfil lateral enrollable blanco especial para oscuridad total Cortinas motorizadas','Perfil lateral enrollable blanco especial para oscuridad total Cortinas motorizadas','Metro lineal','1','','18000','','7','1','30')</v>
      </c>
    </row>
    <row r="12" spans="1:9" ht="24" customHeight="1">
      <c r="A12" s="371" t="s">
        <v>203</v>
      </c>
      <c r="B12" s="372"/>
      <c r="C12" s="372"/>
      <c r="D12" s="373"/>
      <c r="E12" s="371" t="s">
        <v>201</v>
      </c>
      <c r="F12" s="372"/>
      <c r="G12" s="373"/>
      <c r="H12" s="40">
        <v>35000</v>
      </c>
      <c r="I12" s="199" t="str">
        <f t="shared" si="0"/>
        <v>INSERT INTO `productos`(`referencia`, `descripcion`, `anchos_tela_metro`, `unidad_medida`, `factor_apertura`, `costo_elite`, `costo_premium`, `id_tipo_p`, `proveedor_id`, `porce_precio`) VALUES ('Tubo Acero inox 1" - incluye bujes plásticos laterales (Especial para toldo vertical PEL)','Tubo Acero inox 1" - incluye bujes plásticos laterales (Especial para toldo vertical PEL)','Metro lineal','1','','35000','','7','1','30')</v>
      </c>
    </row>
    <row r="13" spans="1:9" ht="15.95" customHeight="1">
      <c r="A13" s="371" t="s">
        <v>204</v>
      </c>
      <c r="B13" s="372"/>
      <c r="C13" s="372"/>
      <c r="D13" s="373"/>
      <c r="E13" s="371" t="s">
        <v>201</v>
      </c>
      <c r="F13" s="372"/>
      <c r="G13" s="373"/>
      <c r="H13" s="40">
        <v>8800</v>
      </c>
      <c r="I13" s="199" t="str">
        <f t="shared" si="0"/>
        <v>INSERT INTO `productos`(`referencia`, `descripcion`, `anchos_tela_metro`, `unidad_medida`, `factor_apertura`, `costo_elite`, `costo_premium`, `id_tipo_p`, `proveedor_id`, `porce_precio`) VALUES ('Tubo de Aluminio sin bujes','Tubo de Aluminio sin bujes','Metro lineal','1','','8800','','7','1','30')</v>
      </c>
    </row>
    <row r="14" spans="1:9" ht="15.95" customHeight="1">
      <c r="A14" s="371" t="s">
        <v>205</v>
      </c>
      <c r="B14" s="372"/>
      <c r="C14" s="372"/>
      <c r="D14" s="373"/>
      <c r="E14" s="371" t="s">
        <v>201</v>
      </c>
      <c r="F14" s="372"/>
      <c r="G14" s="373"/>
      <c r="H14" s="40">
        <v>13200</v>
      </c>
      <c r="I14" s="199" t="str">
        <f>CONCATENATE("INSERT INTO `productos`(`referencia`, `descripcion`, `anchos_tela_metro`, `unidad_medida`, `factor_apertura`, `costo_elite`, `costo_premium`, `id_tipo_p`, `proveedor_id`, `porce_precio`) VALUES ('",A14,"','",A14,"','",E14,"','",1,"','",,"','",H14,"','",,"','",7,"','",1,"','",30,"')")</f>
        <v>INSERT INTO `productos`(`referencia`, `descripcion`, `anchos_tela_metro`, `unidad_medida`, `factor_apertura`, `costo_elite`, `costo_premium`, `id_tipo_p`, `proveedor_id`, `porce_precio`) VALUES ('Tubo de Aluminio con bujes','Tubo de Aluminio con bujes','Metro lineal','1','','13200','','7','1','30')</v>
      </c>
    </row>
    <row r="22" spans="1:1">
      <c r="A22" t="s">
        <v>206</v>
      </c>
    </row>
    <row r="23" spans="1:1">
      <c r="A23" t="s">
        <v>207</v>
      </c>
    </row>
    <row r="24" spans="1:1">
      <c r="A24" t="s">
        <v>208</v>
      </c>
    </row>
    <row r="25" spans="1:1">
      <c r="A25" t="s">
        <v>209</v>
      </c>
    </row>
    <row r="26" spans="1:1">
      <c r="A26" t="s">
        <v>210</v>
      </c>
    </row>
    <row r="27" spans="1:1">
      <c r="A27" t="s">
        <v>211</v>
      </c>
    </row>
    <row r="28" spans="1:1">
      <c r="A28" t="s">
        <v>212</v>
      </c>
    </row>
    <row r="29" spans="1:1">
      <c r="A29" t="s">
        <v>213</v>
      </c>
    </row>
    <row r="30" spans="1:1">
      <c r="A30" t="s">
        <v>214</v>
      </c>
    </row>
    <row r="31" spans="1:1">
      <c r="A31" t="s">
        <v>215</v>
      </c>
    </row>
    <row r="32" spans="1:1">
      <c r="A32" t="s">
        <v>216</v>
      </c>
    </row>
    <row r="33" spans="1:1">
      <c r="A33" t="s">
        <v>217</v>
      </c>
    </row>
  </sheetData>
  <mergeCells count="27">
    <mergeCell ref="A13:D13"/>
    <mergeCell ref="E13:G13"/>
    <mergeCell ref="A14:D14"/>
    <mergeCell ref="E14:G14"/>
    <mergeCell ref="A10:D10"/>
    <mergeCell ref="E10:G10"/>
    <mergeCell ref="A11:D11"/>
    <mergeCell ref="E11:G11"/>
    <mergeCell ref="A12:D12"/>
    <mergeCell ref="E12:G12"/>
    <mergeCell ref="A7:D7"/>
    <mergeCell ref="E7:G7"/>
    <mergeCell ref="A8:D8"/>
    <mergeCell ref="E8:G8"/>
    <mergeCell ref="A9:D9"/>
    <mergeCell ref="E9:G9"/>
    <mergeCell ref="A4:D4"/>
    <mergeCell ref="E4:G4"/>
    <mergeCell ref="A5:D5"/>
    <mergeCell ref="E5:G5"/>
    <mergeCell ref="A6:D6"/>
    <mergeCell ref="E6:G6"/>
    <mergeCell ref="A1:I1"/>
    <mergeCell ref="A2:D2"/>
    <mergeCell ref="E2:G2"/>
    <mergeCell ref="A3:D3"/>
    <mergeCell ref="E3:G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6"/>
  <sheetViews>
    <sheetView workbookViewId="0">
      <selection activeCell="G3" sqref="G3"/>
    </sheetView>
  </sheetViews>
  <sheetFormatPr baseColWidth="10" defaultColWidth="9.33203125" defaultRowHeight="12.75"/>
  <cols>
    <col min="1" max="1" width="49.83203125" customWidth="1"/>
    <col min="2" max="2" width="22" customWidth="1"/>
    <col min="3" max="3" width="14.83203125" customWidth="1"/>
    <col min="4" max="4" width="24" customWidth="1"/>
    <col min="5" max="5" width="20.83203125" customWidth="1"/>
    <col min="6" max="6" width="7.33203125" customWidth="1"/>
  </cols>
  <sheetData>
    <row r="1" spans="1:7" ht="36.75" customHeight="1">
      <c r="A1" s="374" t="s">
        <v>218</v>
      </c>
      <c r="B1" s="374"/>
      <c r="C1" s="374"/>
      <c r="D1" s="374"/>
      <c r="E1" s="374"/>
      <c r="F1" s="374"/>
    </row>
    <row r="2" spans="1:7" ht="43.5" customHeight="1">
      <c r="A2" s="295" t="s">
        <v>2</v>
      </c>
      <c r="B2" s="237" t="s">
        <v>3</v>
      </c>
      <c r="C2" s="321" t="s">
        <v>4</v>
      </c>
      <c r="D2" s="297" t="s">
        <v>77</v>
      </c>
      <c r="E2" s="295" t="s">
        <v>219</v>
      </c>
    </row>
    <row r="3" spans="1:7" ht="16.350000000000001" customHeight="1">
      <c r="A3" s="318" t="s">
        <v>220</v>
      </c>
      <c r="B3" s="319" t="s">
        <v>221</v>
      </c>
      <c r="C3" s="322">
        <v>0.01</v>
      </c>
      <c r="D3" s="320">
        <v>69900</v>
      </c>
      <c r="E3" s="320">
        <v>61000</v>
      </c>
      <c r="F3">
        <f>C3*100</f>
        <v>1</v>
      </c>
      <c r="G3" t="str">
        <f>CONCATENATE("INSERT INTO `productos`(`referencia`, `descripcion`, `anchos_tela_metro`, `unidad_medida`, `factor_apertura`, `costo_elite`, `costo_premium`, `id_tipo_p`, `proveedor_id`, `porce_precio`) VALUES ('",A3,"','",A3,"','",B3,"','",1,"','",F3,"','",D3,"','",E3,"','",8,"','",1,"','",30,"')")</f>
        <v>INSERT INTO `productos`(`referencia`, `descripcion`, `anchos_tela_metro`, `unidad_medida`, `factor_apertura`, `costo_elite`, `costo_premium`, `id_tipo_p`, `proveedor_id`, `porce_precio`) VALUES ('SOLAR SCR 3001','SOLAR SCR 3001','1,60 - 2,00 - 2,50','1','1','69900','61000','8','1','30')</v>
      </c>
    </row>
    <row r="4" spans="1:7" ht="16.350000000000001" customHeight="1">
      <c r="A4" s="76" t="s">
        <v>222</v>
      </c>
      <c r="B4" s="292" t="s">
        <v>223</v>
      </c>
      <c r="C4" s="323">
        <v>0.03</v>
      </c>
      <c r="D4" s="304">
        <v>65500</v>
      </c>
      <c r="E4" s="304">
        <v>57500</v>
      </c>
      <c r="F4">
        <f t="shared" ref="F4:F32" si="0">C4*100</f>
        <v>3</v>
      </c>
      <c r="G4" t="str">
        <f t="shared" ref="G4:G32" si="1">CONCATENATE("INSERT INTO `productos`(`referencia`, `descripcion`, `anchos_tela_metro`, `unidad_medida`, `factor_apertura`, `costo_elite`, `costo_premium`, `id_tipo_p`, `proveedor_id`, `porce_precio`) VALUES ('",A4,"','",A4,"','",B4,"','",1,"','",F4,"','",D4,"','",E4,"','",8,"','",1,"','",30,"')")</f>
        <v>INSERT INTO `productos`(`referencia`, `descripcion`, `anchos_tela_metro`, `unidad_medida`, `factor_apertura`, `costo_elite`, `costo_premium`, `id_tipo_p`, `proveedor_id`, `porce_precio`) VALUES ('SOLAR SCR 3003','SOLAR SCR 3003','1,60 - 2,00 - 2,50 - 3,00','1','3','65500','57500','8','1','30')</v>
      </c>
    </row>
    <row r="5" spans="1:7" ht="16.350000000000001" customHeight="1">
      <c r="A5" s="72" t="s">
        <v>224</v>
      </c>
      <c r="B5" s="300" t="s">
        <v>223</v>
      </c>
      <c r="C5" s="324">
        <v>0.05</v>
      </c>
      <c r="D5" s="302">
        <v>59500</v>
      </c>
      <c r="E5" s="302">
        <v>52000</v>
      </c>
      <c r="F5">
        <f t="shared" si="0"/>
        <v>5</v>
      </c>
      <c r="G5" t="str">
        <f t="shared" si="1"/>
        <v>INSERT INTO `productos`(`referencia`, `descripcion`, `anchos_tela_metro`, `unidad_medida`, `factor_apertura`, `costo_elite`, `costo_premium`, `id_tipo_p`, `proveedor_id`, `porce_precio`) VALUES ('SOLAR SCR 3005','SOLAR SCR 3005','1,60 - 2,00 - 2,50 - 3,00','1','5','59500','52000','8','1','30')</v>
      </c>
    </row>
    <row r="6" spans="1:7" ht="16.350000000000001" customHeight="1">
      <c r="A6" s="76" t="s">
        <v>225</v>
      </c>
      <c r="B6" s="292" t="s">
        <v>226</v>
      </c>
      <c r="C6" s="323">
        <v>0.03</v>
      </c>
      <c r="D6" s="304">
        <v>85000</v>
      </c>
      <c r="E6" s="304">
        <v>74500</v>
      </c>
      <c r="F6">
        <f t="shared" si="0"/>
        <v>3</v>
      </c>
      <c r="G6" t="str">
        <f t="shared" si="1"/>
        <v>INSERT INTO `productos`(`referencia`, `descripcion`, `anchos_tela_metro`, `unidad_medida`, `factor_apertura`, `costo_elite`, `costo_premium`, `id_tipo_p`, `proveedor_id`, `porce_precio`) VALUES ('SCREEN 303','SCREEN 303','1,83 - 2,50','1','3','85000','74500','8','1','30')</v>
      </c>
    </row>
    <row r="7" spans="1:7" ht="16.350000000000001" customHeight="1">
      <c r="A7" s="72" t="s">
        <v>227</v>
      </c>
      <c r="B7" s="300" t="s">
        <v>226</v>
      </c>
      <c r="C7" s="324">
        <v>0.05</v>
      </c>
      <c r="D7" s="302">
        <v>75000</v>
      </c>
      <c r="E7" s="302">
        <v>65500</v>
      </c>
      <c r="F7">
        <f t="shared" si="0"/>
        <v>5</v>
      </c>
      <c r="G7" t="str">
        <f t="shared" si="1"/>
        <v>INSERT INTO `productos`(`referencia`, `descripcion`, `anchos_tela_metro`, `unidad_medida`, `factor_apertura`, `costo_elite`, `costo_premium`, `id_tipo_p`, `proveedor_id`, `porce_precio`) VALUES ('SCREEN 305','SCREEN 305','1,83 - 2,50','1','5','75000','65500','8','1','30')</v>
      </c>
    </row>
    <row r="8" spans="1:7" ht="16.350000000000001" customHeight="1">
      <c r="A8" s="76" t="s">
        <v>15</v>
      </c>
      <c r="B8" s="306">
        <v>1.83</v>
      </c>
      <c r="C8" s="323">
        <v>0.1</v>
      </c>
      <c r="D8" s="304">
        <v>59500</v>
      </c>
      <c r="E8" s="304">
        <v>57500</v>
      </c>
      <c r="F8">
        <f t="shared" si="0"/>
        <v>10</v>
      </c>
      <c r="G8" t="str">
        <f t="shared" si="1"/>
        <v>INSERT INTO `productos`(`referencia`, `descripcion`, `anchos_tela_metro`, `unidad_medida`, `factor_apertura`, `costo_elite`, `costo_premium`, `id_tipo_p`, `proveedor_id`, `porce_precio`) VALUES ('SCREEN 310','SCREEN 310','1,83','1','10','59500','57500','8','1','30')</v>
      </c>
    </row>
    <row r="9" spans="1:7" ht="16.350000000000001" customHeight="1">
      <c r="A9" s="72" t="s">
        <v>228</v>
      </c>
      <c r="B9" s="300" t="s">
        <v>226</v>
      </c>
      <c r="C9" s="324">
        <v>0.01</v>
      </c>
      <c r="D9" s="302">
        <v>87000</v>
      </c>
      <c r="E9" s="302">
        <v>76000</v>
      </c>
      <c r="F9">
        <f t="shared" si="0"/>
        <v>1</v>
      </c>
      <c r="G9" t="str">
        <f t="shared" si="1"/>
        <v>INSERT INTO `productos`(`referencia`, `descripcion`, `anchos_tela_metro`, `unidad_medida`, `factor_apertura`, `costo_elite`, `costo_premium`, `id_tipo_p`, `proveedor_id`, `porce_precio`) VALUES ('SCREEN 401','SCREEN 401','1,83 - 2,50','1','1','87000','76000','8','1','30')</v>
      </c>
    </row>
    <row r="10" spans="1:7" ht="16.350000000000001" customHeight="1">
      <c r="A10" s="76" t="s">
        <v>17</v>
      </c>
      <c r="B10" s="292" t="s">
        <v>229</v>
      </c>
      <c r="C10" s="323">
        <v>0.1</v>
      </c>
      <c r="D10" s="304">
        <v>62500</v>
      </c>
      <c r="E10" s="304">
        <v>55000</v>
      </c>
      <c r="F10">
        <f t="shared" si="0"/>
        <v>10</v>
      </c>
      <c r="G10" t="str">
        <f t="shared" si="1"/>
        <v>INSERT INTO `productos`(`referencia`, `descripcion`, `anchos_tela_metro`, `unidad_medida`, `factor_apertura`, `costo_elite`, `costo_premium`, `id_tipo_p`, `proveedor_id`, `porce_precio`) VALUES ('SCREEN 410-L','SCREEN 410-L','1,83 - 2,50 - 3,00','1','10','62500','55000','8','1','30')</v>
      </c>
    </row>
    <row r="11" spans="1:7" ht="16.350000000000001" customHeight="1">
      <c r="A11" s="72" t="s">
        <v>19</v>
      </c>
      <c r="B11" s="300" t="s">
        <v>230</v>
      </c>
      <c r="C11" s="324">
        <v>0.11</v>
      </c>
      <c r="D11" s="302">
        <v>84000</v>
      </c>
      <c r="E11" s="302">
        <v>74000</v>
      </c>
      <c r="F11">
        <f t="shared" si="0"/>
        <v>11</v>
      </c>
      <c r="G11" t="str">
        <f t="shared" si="1"/>
        <v>INSERT INTO `productos`(`referencia`, `descripcion`, `anchos_tela_metro`, `unidad_medida`, `factor_apertura`, `costo_elite`, `costo_premium`, `id_tipo_p`, `proveedor_id`, `porce_precio`) VALUES ('SCREEN 411','SCREEN 411','1,80 - 2,50','1','11','84000','74000','8','1','30')</v>
      </c>
    </row>
    <row r="12" spans="1:7" ht="16.350000000000001" customHeight="1">
      <c r="A12" s="76" t="s">
        <v>21</v>
      </c>
      <c r="B12" s="292" t="s">
        <v>229</v>
      </c>
      <c r="C12" s="323">
        <v>0.12</v>
      </c>
      <c r="D12" s="304">
        <v>84000</v>
      </c>
      <c r="E12" s="304">
        <v>74000</v>
      </c>
      <c r="F12">
        <f t="shared" si="0"/>
        <v>12</v>
      </c>
      <c r="G12" t="str">
        <f t="shared" si="1"/>
        <v>INSERT INTO `productos`(`referencia`, `descripcion`, `anchos_tela_metro`, `unidad_medida`, `factor_apertura`, `costo_elite`, `costo_premium`, `id_tipo_p`, `proveedor_id`, `porce_precio`) VALUES ('SCREEN 412','SCREEN 412','1,83 - 2,50 - 3,00','1','12','84000','74000','8','1','30')</v>
      </c>
    </row>
    <row r="13" spans="1:7" ht="16.350000000000001" customHeight="1">
      <c r="A13" s="72" t="s">
        <v>22</v>
      </c>
      <c r="B13" s="300" t="s">
        <v>226</v>
      </c>
      <c r="C13" s="324">
        <v>0.16</v>
      </c>
      <c r="D13" s="302">
        <v>65500</v>
      </c>
      <c r="E13" s="302">
        <v>57300</v>
      </c>
      <c r="F13">
        <f t="shared" si="0"/>
        <v>16</v>
      </c>
      <c r="G13" t="str">
        <f t="shared" si="1"/>
        <v>INSERT INTO `productos`(`referencia`, `descripcion`, `anchos_tela_metro`, `unidad_medida`, `factor_apertura`, `costo_elite`, `costo_premium`, `id_tipo_p`, `proveedor_id`, `porce_precio`) VALUES ('SCREEN 416-L','SCREEN 416-L','1,83 - 2,50','1','16','65500','57300','8','1','30')</v>
      </c>
    </row>
    <row r="14" spans="1:7" ht="16.350000000000001" customHeight="1">
      <c r="A14" s="76" t="s">
        <v>23</v>
      </c>
      <c r="B14" s="292" t="s">
        <v>226</v>
      </c>
      <c r="C14" s="323">
        <v>0.1</v>
      </c>
      <c r="D14" s="304">
        <v>75000</v>
      </c>
      <c r="E14" s="304">
        <v>65500</v>
      </c>
      <c r="F14">
        <f t="shared" si="0"/>
        <v>10</v>
      </c>
      <c r="G14" t="str">
        <f t="shared" si="1"/>
        <v>INSERT INTO `productos`(`referencia`, `descripcion`, `anchos_tela_metro`, `unidad_medida`, `factor_apertura`, `costo_elite`, `costo_premium`, `id_tipo_p`, `proveedor_id`, `porce_precio`) VALUES ('SCREEN 420','SCREEN 420','1,83 - 2,50','1','10','75000','65500','8','1','30')</v>
      </c>
    </row>
    <row r="15" spans="1:7" ht="16.350000000000001" customHeight="1">
      <c r="A15" s="72" t="s">
        <v>24</v>
      </c>
      <c r="B15" s="300" t="s">
        <v>226</v>
      </c>
      <c r="C15" s="324">
        <v>0.05</v>
      </c>
      <c r="D15" s="302">
        <v>72000</v>
      </c>
      <c r="E15" s="302">
        <v>63000</v>
      </c>
      <c r="F15">
        <f t="shared" si="0"/>
        <v>5</v>
      </c>
      <c r="G15" t="str">
        <f t="shared" si="1"/>
        <v>INSERT INTO `productos`(`referencia`, `descripcion`, `anchos_tela_metro`, `unidad_medida`, `factor_apertura`, `costo_elite`, `costo_premium`, `id_tipo_p`, `proveedor_id`, `porce_precio`) VALUES ('SCREEN 425','SCREEN 425','1,83 - 2,50','1','5','72000','63000','8','1','30')</v>
      </c>
    </row>
    <row r="16" spans="1:7" ht="16.350000000000001" customHeight="1">
      <c r="A16" s="76" t="s">
        <v>25</v>
      </c>
      <c r="B16" s="292" t="s">
        <v>230</v>
      </c>
      <c r="C16" s="323">
        <v>0.08</v>
      </c>
      <c r="D16" s="304">
        <v>99000</v>
      </c>
      <c r="E16" s="304">
        <v>87000</v>
      </c>
      <c r="F16">
        <f t="shared" si="0"/>
        <v>8</v>
      </c>
      <c r="G16" t="str">
        <f t="shared" si="1"/>
        <v>INSERT INTO `productos`(`referencia`, `descripcion`, `anchos_tela_metro`, `unidad_medida`, `factor_apertura`, `costo_elite`, `costo_premium`, `id_tipo_p`, `proveedor_id`, `porce_precio`) VALUES ('SCREEN 508 NEW CRYSTAL','SCREEN 508 NEW CRYSTAL','1,80 - 2,50','1','8','99000','87000','8','1','30')</v>
      </c>
    </row>
    <row r="17" spans="1:7" ht="16.350000000000001" customHeight="1">
      <c r="A17" s="72" t="s">
        <v>26</v>
      </c>
      <c r="B17" s="300" t="s">
        <v>230</v>
      </c>
      <c r="C17" s="324">
        <v>0.11</v>
      </c>
      <c r="D17" s="302">
        <v>105000</v>
      </c>
      <c r="E17" s="302">
        <v>92000</v>
      </c>
      <c r="F17">
        <f t="shared" si="0"/>
        <v>11</v>
      </c>
      <c r="G17" t="str">
        <f t="shared" si="1"/>
        <v>INSERT INTO `productos`(`referencia`, `descripcion`, `anchos_tela_metro`, `unidad_medida`, `factor_apertura`, `costo_elite`, `costo_premium`, `id_tipo_p`, `proveedor_id`, `porce_precio`) VALUES ('SCREEN 511 ESPIGA','SCREEN 511 ESPIGA','1,80 - 2,50','1','11','105000','92000','8','1','30')</v>
      </c>
    </row>
    <row r="18" spans="1:7" ht="16.350000000000001" customHeight="1">
      <c r="A18" s="76" t="s">
        <v>27</v>
      </c>
      <c r="B18" s="292" t="s">
        <v>231</v>
      </c>
      <c r="C18" s="323">
        <v>0.03</v>
      </c>
      <c r="D18" s="304">
        <v>82000</v>
      </c>
      <c r="E18" s="304">
        <v>72000</v>
      </c>
      <c r="F18">
        <f t="shared" si="0"/>
        <v>3</v>
      </c>
      <c r="G18" t="str">
        <f t="shared" si="1"/>
        <v>INSERT INTO `productos`(`referencia`, `descripcion`, `anchos_tela_metro`, `unidad_medida`, `factor_apertura`, `costo_elite`, `costo_premium`, `id_tipo_p`, `proveedor_id`, `porce_precio`) VALUES ('SCREEN 523','SCREEN 523','2,00 - 2,50','1','3','82000','72000','8','1','30')</v>
      </c>
    </row>
    <row r="19" spans="1:7" ht="16.350000000000001" customHeight="1">
      <c r="A19" s="72" t="s">
        <v>29</v>
      </c>
      <c r="B19" s="300" t="s">
        <v>229</v>
      </c>
      <c r="C19" s="324">
        <v>0.05</v>
      </c>
      <c r="D19" s="302">
        <v>86000</v>
      </c>
      <c r="E19" s="302">
        <v>75000</v>
      </c>
      <c r="F19">
        <f t="shared" si="0"/>
        <v>5</v>
      </c>
      <c r="G19" t="str">
        <f t="shared" si="1"/>
        <v>INSERT INTO `productos`(`referencia`, `descripcion`, `anchos_tela_metro`, `unidad_medida`, `factor_apertura`, `costo_elite`, `costo_premium`, `id_tipo_p`, `proveedor_id`, `porce_precio`) VALUES ('SCREEN 550 CRISTAL','SCREEN 550 CRISTAL','1,83 - 2,50 - 3,00','1','5','86000','75000','8','1','30')</v>
      </c>
    </row>
    <row r="20" spans="1:7" ht="16.350000000000001" customHeight="1">
      <c r="A20" s="76" t="s">
        <v>30</v>
      </c>
      <c r="B20" s="292" t="s">
        <v>232</v>
      </c>
      <c r="C20" s="323">
        <v>0.03</v>
      </c>
      <c r="D20" s="304">
        <v>105000</v>
      </c>
      <c r="E20" s="304">
        <v>92000</v>
      </c>
      <c r="F20">
        <f t="shared" si="0"/>
        <v>3</v>
      </c>
      <c r="G20" t="str">
        <f t="shared" si="1"/>
        <v>INSERT INTO `productos`(`referencia`, `descripcion`, `anchos_tela_metro`, `unidad_medida`, `factor_apertura`, `costo_elite`, `costo_premium`, `id_tipo_p`, `proveedor_id`, `porce_precio`) VALUES ('SCREEN 573 RUSTICO','SCREEN 573 RUSTICO','2,00 - 2,50 - 3,00','1','3','105000','92000','8','1','30')</v>
      </c>
    </row>
    <row r="21" spans="1:7" ht="16.350000000000001" customHeight="1">
      <c r="A21" s="72" t="s">
        <v>32</v>
      </c>
      <c r="B21" s="300" t="s">
        <v>231</v>
      </c>
      <c r="C21" s="324">
        <v>0.05</v>
      </c>
      <c r="D21" s="302">
        <v>75000</v>
      </c>
      <c r="E21" s="302">
        <v>65500</v>
      </c>
      <c r="F21">
        <f t="shared" si="0"/>
        <v>5</v>
      </c>
      <c r="G21" t="str">
        <f t="shared" si="1"/>
        <v>INSERT INTO `productos`(`referencia`, `descripcion`, `anchos_tela_metro`, `unidad_medida`, `factor_apertura`, `costo_elite`, `costo_premium`, `id_tipo_p`, `proveedor_id`, `porce_precio`) VALUES ('SCREEN ESTUCO','SCREEN ESTUCO','2,00 - 2,50','1','5','75000','65500','8','1','30')</v>
      </c>
    </row>
    <row r="22" spans="1:7" ht="16.350000000000001" customHeight="1">
      <c r="A22" s="76" t="s">
        <v>33</v>
      </c>
      <c r="B22" s="292" t="s">
        <v>226</v>
      </c>
      <c r="C22" s="323">
        <v>0.03</v>
      </c>
      <c r="D22" s="304">
        <v>75000</v>
      </c>
      <c r="E22" s="304">
        <v>65500</v>
      </c>
      <c r="F22">
        <f t="shared" si="0"/>
        <v>3</v>
      </c>
      <c r="G22" t="str">
        <f t="shared" si="1"/>
        <v>INSERT INTO `productos`(`referencia`, `descripcion`, `anchos_tela_metro`, `unidad_medida`, `factor_apertura`, `costo_elite`, `costo_premium`, `id_tipo_p`, `proveedor_id`, `porce_precio`) VALUES ('SCREEN GRANITO','SCREEN GRANITO','1,83 - 2,50','1','3','75000','65500','8','1','30')</v>
      </c>
    </row>
    <row r="23" spans="1:7" ht="16.350000000000001" customHeight="1">
      <c r="A23" s="72" t="s">
        <v>34</v>
      </c>
      <c r="B23" s="300" t="s">
        <v>233</v>
      </c>
      <c r="C23" s="324">
        <v>7.0000000000000007E-2</v>
      </c>
      <c r="D23" s="302">
        <v>90000</v>
      </c>
      <c r="E23" s="302">
        <v>79000</v>
      </c>
      <c r="F23">
        <f t="shared" si="0"/>
        <v>7.0000000000000009</v>
      </c>
      <c r="G23" t="str">
        <f t="shared" si="1"/>
        <v>INSERT INTO `productos`(`referencia`, `descripcion`, `anchos_tela_metro`, `unidad_medida`, `factor_apertura`, `costo_elite`, `costo_premium`, `id_tipo_p`, `proveedor_id`, `porce_precio`) VALUES ('SCREEN JACQUARD CORCEGA','SCREEN JACQUARD CORCEGA','2,00 - 2,60','1','7','90000','79000','8','1','30')</v>
      </c>
    </row>
    <row r="24" spans="1:7" ht="16.350000000000001" customHeight="1">
      <c r="A24" s="76" t="s">
        <v>36</v>
      </c>
      <c r="B24" s="292" t="s">
        <v>233</v>
      </c>
      <c r="C24" s="323">
        <v>0.03</v>
      </c>
      <c r="D24" s="304">
        <v>90000</v>
      </c>
      <c r="E24" s="304">
        <v>79000</v>
      </c>
      <c r="F24">
        <f t="shared" si="0"/>
        <v>3</v>
      </c>
      <c r="G24" t="str">
        <f t="shared" si="1"/>
        <v>INSERT INTO `productos`(`referencia`, `descripcion`, `anchos_tela_metro`, `unidad_medida`, `factor_apertura`, `costo_elite`, `costo_premium`, `id_tipo_p`, `proveedor_id`, `porce_precio`) VALUES ('SCREEN JACQUARD INCANTO','SCREEN JACQUARD INCANTO','2,00 - 2,60','1','3','90000','79000','8','1','30')</v>
      </c>
    </row>
    <row r="25" spans="1:7" ht="16.350000000000001" customHeight="1">
      <c r="A25" s="72" t="s">
        <v>37</v>
      </c>
      <c r="B25" s="305">
        <v>2.4300000000000002</v>
      </c>
      <c r="C25" s="324">
        <v>7.0000000000000007E-2</v>
      </c>
      <c r="D25" s="302">
        <v>105000</v>
      </c>
      <c r="E25" s="302">
        <v>92000</v>
      </c>
      <c r="F25">
        <f t="shared" si="0"/>
        <v>7.0000000000000009</v>
      </c>
      <c r="G25" t="str">
        <f t="shared" si="1"/>
        <v>INSERT INTO `productos`(`referencia`, `descripcion`, `anchos_tela_metro`, `unidad_medida`, `factor_apertura`, `costo_elite`, `costo_premium`, `id_tipo_p`, `proveedor_id`, `porce_precio`) VALUES ('SCREEN PALMA','SCREEN PALMA','2,43','1','7','105000','92000','8','1','30')</v>
      </c>
    </row>
    <row r="26" spans="1:7" ht="16.350000000000001" customHeight="1">
      <c r="A26" s="76" t="s">
        <v>38</v>
      </c>
      <c r="B26" s="292" t="s">
        <v>231</v>
      </c>
      <c r="C26" s="323">
        <v>0.03</v>
      </c>
      <c r="D26" s="304">
        <v>105000</v>
      </c>
      <c r="E26" s="304">
        <v>92000</v>
      </c>
      <c r="F26">
        <f t="shared" si="0"/>
        <v>3</v>
      </c>
      <c r="G26" t="str">
        <f t="shared" si="1"/>
        <v>INSERT INTO `productos`(`referencia`, `descripcion`, `anchos_tela_metro`, `unidad_medida`, `factor_apertura`, `costo_elite`, `costo_premium`, `id_tipo_p`, `proveedor_id`, `porce_precio`) VALUES ('SCREEN PLATINUM','SCREEN PLATINUM','2,00 - 2,50','1','3','105000','92000','8','1','30')</v>
      </c>
    </row>
    <row r="27" spans="1:7" ht="16.350000000000001" customHeight="1">
      <c r="A27" s="72" t="s">
        <v>39</v>
      </c>
      <c r="B27" s="300" t="s">
        <v>226</v>
      </c>
      <c r="C27" s="324">
        <v>0.05</v>
      </c>
      <c r="D27" s="302">
        <v>84000</v>
      </c>
      <c r="E27" s="302">
        <v>74000</v>
      </c>
      <c r="F27">
        <f t="shared" si="0"/>
        <v>5</v>
      </c>
      <c r="G27" t="str">
        <f t="shared" si="1"/>
        <v>INSERT INTO `productos`(`referencia`, `descripcion`, `anchos_tela_metro`, `unidad_medida`, `factor_apertura`, `costo_elite`, `costo_premium`, `id_tipo_p`, `proveedor_id`, `porce_precio`) VALUES ('SCREEN RATAN','SCREEN RATAN','1,83 - 2,50','1','5','84000','74000','8','1','30')</v>
      </c>
    </row>
    <row r="28" spans="1:7" ht="16.350000000000001" customHeight="1">
      <c r="A28" s="76" t="s">
        <v>234</v>
      </c>
      <c r="B28" s="292" t="s">
        <v>235</v>
      </c>
      <c r="C28" s="323">
        <v>0.03</v>
      </c>
      <c r="D28" s="304">
        <v>105000</v>
      </c>
      <c r="E28" s="304">
        <v>92000</v>
      </c>
      <c r="F28">
        <f t="shared" si="0"/>
        <v>3</v>
      </c>
      <c r="G28" t="str">
        <f t="shared" si="1"/>
        <v>INSERT INTO `productos`(`referencia`, `descripcion`, `anchos_tela_metro`, `unidad_medida`, `factor_apertura`, `costo_elite`, `costo_premium`, `id_tipo_p`, `proveedor_id`, `porce_precio`) VALUES ('SCREEN REFLECTIVE','SCREEN REFLECTIVE','1,83 - 2,00 - 2,50','1','3','105000','92000','8','1','30')</v>
      </c>
    </row>
    <row r="29" spans="1:7" ht="16.350000000000001" customHeight="1">
      <c r="A29" s="72" t="s">
        <v>42</v>
      </c>
      <c r="B29" s="305">
        <v>2.4300000000000002</v>
      </c>
      <c r="C29" s="324">
        <v>7.0000000000000007E-2</v>
      </c>
      <c r="D29" s="302">
        <v>105000</v>
      </c>
      <c r="E29" s="302">
        <v>92000</v>
      </c>
      <c r="F29">
        <f t="shared" si="0"/>
        <v>7.0000000000000009</v>
      </c>
      <c r="G29" t="str">
        <f t="shared" si="1"/>
        <v>INSERT INTO `productos`(`referencia`, `descripcion`, `anchos_tela_metro`, `unidad_medida`, `factor_apertura`, `costo_elite`, `costo_premium`, `id_tipo_p`, `proveedor_id`, `porce_precio`) VALUES ('SCREEN SPIRAL','SCREEN SPIRAL','2,43','1','7','105000','92000','8','1','30')</v>
      </c>
    </row>
    <row r="30" spans="1:7" ht="16.350000000000001" customHeight="1">
      <c r="A30" s="76" t="s">
        <v>43</v>
      </c>
      <c r="B30" s="306">
        <v>2.4300000000000002</v>
      </c>
      <c r="C30" s="323">
        <v>7.0000000000000007E-2</v>
      </c>
      <c r="D30" s="304">
        <v>105000</v>
      </c>
      <c r="E30" s="304">
        <v>92000</v>
      </c>
      <c r="F30">
        <f t="shared" si="0"/>
        <v>7.0000000000000009</v>
      </c>
      <c r="G30" t="str">
        <f t="shared" si="1"/>
        <v>INSERT INTO `productos`(`referencia`, `descripcion`, `anchos_tela_metro`, `unidad_medida`, `factor_apertura`, `costo_elite`, `costo_premium`, `id_tipo_p`, `proveedor_id`, `porce_precio`) VALUES ('SCREEN WINTER','SCREEN WINTER','2,43','1','7','105000','92000','8','1','30')</v>
      </c>
    </row>
    <row r="31" spans="1:7" ht="16.350000000000001" customHeight="1">
      <c r="A31" s="72" t="s">
        <v>44</v>
      </c>
      <c r="B31" s="300" t="s">
        <v>226</v>
      </c>
      <c r="C31" s="324">
        <v>0</v>
      </c>
      <c r="D31" s="302">
        <v>92000</v>
      </c>
      <c r="E31" s="302">
        <v>81000</v>
      </c>
      <c r="F31">
        <f t="shared" si="0"/>
        <v>0</v>
      </c>
      <c r="G31" t="str">
        <f t="shared" si="1"/>
        <v>INSERT INTO `productos`(`referencia`, `descripcion`, `anchos_tela_metro`, `unidad_medida`, `factor_apertura`, `costo_elite`, `costo_premium`, `id_tipo_p`, `proveedor_id`, `porce_precio`) VALUES ('SCREEN 4000','SCREEN 4000','1,83 - 2,50','1','0','92000','81000','8','1','30')</v>
      </c>
    </row>
    <row r="32" spans="1:7" ht="16.350000000000001" customHeight="1">
      <c r="A32" s="76" t="s">
        <v>45</v>
      </c>
      <c r="B32" s="292" t="s">
        <v>226</v>
      </c>
      <c r="C32" s="323">
        <v>0.05</v>
      </c>
      <c r="D32" s="304">
        <v>82000</v>
      </c>
      <c r="E32" s="304">
        <v>72000</v>
      </c>
      <c r="F32">
        <f t="shared" si="0"/>
        <v>5</v>
      </c>
      <c r="G32" t="str">
        <f t="shared" si="1"/>
        <v>INSERT INTO `productos`(`referencia`, `descripcion`, `anchos_tela_metro`, `unidad_medida`, `factor_apertura`, `costo_elite`, `costo_premium`, `id_tipo_p`, `proveedor_id`, `porce_precio`) VALUES ('SCREEN ESTUCO CRYSTAL','SCREEN ESTUCO CRYSTAL','1,83 - 2,50','1','5','82000','72000','8','1','30')</v>
      </c>
    </row>
    <row r="37" spans="1:1">
      <c r="A37" t="s">
        <v>236</v>
      </c>
    </row>
    <row r="38" spans="1:1">
      <c r="A38" t="s">
        <v>237</v>
      </c>
    </row>
    <row r="39" spans="1:1">
      <c r="A39" t="s">
        <v>238</v>
      </c>
    </row>
    <row r="40" spans="1:1">
      <c r="A40" t="s">
        <v>239</v>
      </c>
    </row>
    <row r="41" spans="1:1">
      <c r="A41" t="s">
        <v>240</v>
      </c>
    </row>
    <row r="42" spans="1:1">
      <c r="A42" t="s">
        <v>241</v>
      </c>
    </row>
    <row r="43" spans="1:1">
      <c r="A43" t="s">
        <v>242</v>
      </c>
    </row>
    <row r="44" spans="1:1">
      <c r="A44" t="s">
        <v>243</v>
      </c>
    </row>
    <row r="45" spans="1:1">
      <c r="A45" t="s">
        <v>244</v>
      </c>
    </row>
    <row r="46" spans="1:1">
      <c r="A46" t="s">
        <v>245</v>
      </c>
    </row>
    <row r="47" spans="1:1">
      <c r="A47" t="s">
        <v>246</v>
      </c>
    </row>
    <row r="48" spans="1:1">
      <c r="A48" t="s">
        <v>247</v>
      </c>
    </row>
    <row r="49" spans="1:1">
      <c r="A49" t="s">
        <v>248</v>
      </c>
    </row>
    <row r="50" spans="1:1">
      <c r="A50" t="s">
        <v>249</v>
      </c>
    </row>
    <row r="51" spans="1:1">
      <c r="A51" t="s">
        <v>250</v>
      </c>
    </row>
    <row r="52" spans="1:1">
      <c r="A52" t="s">
        <v>251</v>
      </c>
    </row>
    <row r="53" spans="1:1">
      <c r="A53" t="s">
        <v>252</v>
      </c>
    </row>
    <row r="54" spans="1:1">
      <c r="A54" t="s">
        <v>253</v>
      </c>
    </row>
    <row r="55" spans="1:1">
      <c r="A55" t="s">
        <v>254</v>
      </c>
    </row>
    <row r="56" spans="1:1">
      <c r="A56" t="s">
        <v>255</v>
      </c>
    </row>
    <row r="57" spans="1:1">
      <c r="A57" t="s">
        <v>256</v>
      </c>
    </row>
    <row r="58" spans="1:1">
      <c r="A58" t="s">
        <v>257</v>
      </c>
    </row>
    <row r="59" spans="1:1">
      <c r="A59" t="s">
        <v>258</v>
      </c>
    </row>
    <row r="60" spans="1:1">
      <c r="A60" t="s">
        <v>259</v>
      </c>
    </row>
    <row r="61" spans="1:1">
      <c r="A61" t="s">
        <v>260</v>
      </c>
    </row>
    <row r="62" spans="1:1">
      <c r="A62" t="s">
        <v>261</v>
      </c>
    </row>
    <row r="63" spans="1:1">
      <c r="A63" t="s">
        <v>262</v>
      </c>
    </row>
    <row r="64" spans="1:1">
      <c r="A64" t="s">
        <v>263</v>
      </c>
    </row>
    <row r="65" spans="1:1">
      <c r="A65" t="s">
        <v>264</v>
      </c>
    </row>
    <row r="66" spans="1:1">
      <c r="A66" t="s">
        <v>265</v>
      </c>
    </row>
  </sheetData>
  <mergeCells count="1">
    <mergeCell ref="A1:F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workbookViewId="0">
      <selection activeCell="F3" sqref="F3"/>
    </sheetView>
  </sheetViews>
  <sheetFormatPr baseColWidth="10" defaultColWidth="9.33203125" defaultRowHeight="12.75"/>
  <cols>
    <col min="1" max="1" width="49.83203125" customWidth="1"/>
    <col min="2" max="2" width="22" customWidth="1"/>
    <col min="3" max="3" width="14.83203125" customWidth="1"/>
    <col min="4" max="4" width="24" customWidth="1"/>
    <col min="5" max="5" width="20.83203125" customWidth="1"/>
    <col min="6" max="6" width="73" customWidth="1"/>
  </cols>
  <sheetData>
    <row r="1" spans="1:6" ht="33" customHeight="1">
      <c r="A1" s="375" t="s">
        <v>266</v>
      </c>
      <c r="B1" s="375"/>
      <c r="C1" s="375"/>
      <c r="D1" s="375"/>
      <c r="E1" s="375"/>
      <c r="F1" s="317"/>
    </row>
    <row r="2" spans="1:6" ht="40.5" customHeight="1">
      <c r="A2" s="295" t="s">
        <v>2</v>
      </c>
      <c r="B2" s="237" t="s">
        <v>3</v>
      </c>
      <c r="C2" s="296" t="s">
        <v>267</v>
      </c>
      <c r="D2" s="297" t="s">
        <v>77</v>
      </c>
      <c r="E2" s="295" t="s">
        <v>219</v>
      </c>
    </row>
    <row r="3" spans="1:6" ht="16.350000000000001" customHeight="1">
      <c r="A3" s="318" t="s">
        <v>78</v>
      </c>
      <c r="B3" s="319" t="s">
        <v>268</v>
      </c>
      <c r="C3" s="318" t="s">
        <v>80</v>
      </c>
      <c r="D3" s="320">
        <v>50000</v>
      </c>
      <c r="E3" s="320">
        <v>45000</v>
      </c>
      <c r="F3" s="259" t="str">
        <f>CONCATENATE("INSERT INTO `productos`(`referencia`, `descripcion`, `anchos_tela_metro`, `unidad_medida`, `factor_apertura`, `costo_elite`, `costo_premium`, `id_tipo_p`, `proveedor_id`, `porce_precio`) VALUES ('",A3,"','",A3,"','",B3,"','",1,"','",C3,"','",D3,"','",E3,"','",9,"','",1,"','",30,"')")</f>
        <v>INSERT INTO `productos`(`referencia`, `descripcion`, `anchos_tela_metro`, `unidad_medida`, `factor_apertura`, `costo_elite`, `costo_premium`, `id_tipo_p`, `proveedor_id`, `porce_precio`) VALUES ('SOLAR ATENAS','SOLAR ATENAS','2,00 - 2,40','1','Trasluz','50000','45000','9','1','30')</v>
      </c>
    </row>
    <row r="4" spans="1:6" ht="16.350000000000001" customHeight="1">
      <c r="A4" s="76" t="s">
        <v>81</v>
      </c>
      <c r="B4" s="306">
        <v>2.4</v>
      </c>
      <c r="C4" s="76" t="s">
        <v>80</v>
      </c>
      <c r="D4" s="304">
        <v>85000</v>
      </c>
      <c r="E4" s="304">
        <v>75000</v>
      </c>
      <c r="F4" s="259" t="str">
        <f t="shared" ref="F4:F9" si="0">CONCATENATE("INSERT INTO `productos`(`referencia`, `descripcion`, `anchos_tela_metro`, `unidad_medida`, `factor_apertura`, `costo_elite`, `costo_premium`, `id_tipo_p`, `proveedor_id`, `porce_precio`) VALUES ('",A4,"','",A4,"','",B4,"','",1,"','",C4,"','",D4,"','",E4,"','",9,"','",1,"','",30,"')")</f>
        <v>INSERT INTO `productos`(`referencia`, `descripcion`, `anchos_tela_metro`, `unidad_medida`, `factor_apertura`, `costo_elite`, `costo_premium`, `id_tipo_p`, `proveedor_id`, `porce_precio`) VALUES ('SOLAR LISBOA','SOLAR LISBOA','2,4','1','Trasluz','85000','75000','9','1','30')</v>
      </c>
    </row>
    <row r="5" spans="1:6" ht="16.350000000000001" customHeight="1">
      <c r="A5" s="72" t="s">
        <v>82</v>
      </c>
      <c r="B5" s="305">
        <v>2.4</v>
      </c>
      <c r="C5" s="72" t="s">
        <v>80</v>
      </c>
      <c r="D5" s="302">
        <v>88000</v>
      </c>
      <c r="E5" s="302">
        <v>79000</v>
      </c>
      <c r="F5" s="259" t="str">
        <f t="shared" si="0"/>
        <v>INSERT INTO `productos`(`referencia`, `descripcion`, `anchos_tela_metro`, `unidad_medida`, `factor_apertura`, `costo_elite`, `costo_premium`, `id_tipo_p`, `proveedor_id`, `porce_precio`) VALUES ('SOLAR LISBOA PRINTED','SOLAR LISBOA PRINTED','2,4','1','Trasluz','88000','79000','9','1','30')</v>
      </c>
    </row>
    <row r="6" spans="1:6" ht="16.350000000000001" customHeight="1">
      <c r="A6" s="76" t="s">
        <v>83</v>
      </c>
      <c r="B6" s="306">
        <v>1.95</v>
      </c>
      <c r="C6" s="76" t="s">
        <v>80</v>
      </c>
      <c r="D6" s="304">
        <v>68000</v>
      </c>
      <c r="E6" s="304">
        <v>61000</v>
      </c>
      <c r="F6" s="259" t="str">
        <f t="shared" si="0"/>
        <v>INSERT INTO `productos`(`referencia`, `descripcion`, `anchos_tela_metro`, `unidad_medida`, `factor_apertura`, `costo_elite`, `costo_premium`, `id_tipo_p`, `proveedor_id`, `porce_precio`) VALUES ('SOLAR MONACO','SOLAR MONACO','1,95','1','Trasluz','68000','61000','9','1','30')</v>
      </c>
    </row>
    <row r="7" spans="1:6" ht="16.350000000000001" customHeight="1">
      <c r="A7" s="72" t="s">
        <v>84</v>
      </c>
      <c r="B7" s="305">
        <v>2.8</v>
      </c>
      <c r="C7" s="72" t="s">
        <v>80</v>
      </c>
      <c r="D7" s="302">
        <v>64000</v>
      </c>
      <c r="E7" s="302">
        <v>58000</v>
      </c>
      <c r="F7" s="259" t="str">
        <f t="shared" si="0"/>
        <v>INSERT INTO `productos`(`referencia`, `descripcion`, `anchos_tela_metro`, `unidad_medida`, `factor_apertura`, `costo_elite`, `costo_premium`, `id_tipo_p`, `proveedor_id`, `porce_precio`) VALUES ('SOLAR MUCUR','SOLAR MUCUR','2,8','1','Trasluz','64000','58000','9','1','30')</v>
      </c>
    </row>
    <row r="8" spans="1:6" ht="16.350000000000001" customHeight="1">
      <c r="A8" s="76" t="s">
        <v>85</v>
      </c>
      <c r="B8" s="306">
        <v>2.8</v>
      </c>
      <c r="C8" s="76" t="s">
        <v>80</v>
      </c>
      <c r="D8" s="304">
        <v>64000</v>
      </c>
      <c r="E8" s="304">
        <v>58000</v>
      </c>
      <c r="F8" s="259" t="str">
        <f t="shared" si="0"/>
        <v>INSERT INTO `productos`(`referencia`, `descripcion`, `anchos_tela_metro`, `unidad_medida`, `factor_apertura`, `costo_elite`, `costo_premium`, `id_tipo_p`, `proveedor_id`, `porce_precio`) VALUES ('SOLAR TOKYO','SOLAR TOKYO','2,8','1','Trasluz','64000','58000','9','1','30')</v>
      </c>
    </row>
    <row r="9" spans="1:6" ht="16.350000000000001" customHeight="1">
      <c r="A9" s="72" t="s">
        <v>86</v>
      </c>
      <c r="B9" s="305">
        <v>2</v>
      </c>
      <c r="C9" s="72" t="s">
        <v>80</v>
      </c>
      <c r="D9" s="302">
        <v>68000</v>
      </c>
      <c r="E9" s="302">
        <v>61000</v>
      </c>
      <c r="F9" s="259" t="str">
        <f t="shared" si="0"/>
        <v>INSERT INTO `productos`(`referencia`, `descripcion`, `anchos_tela_metro`, `unidad_medida`, `factor_apertura`, `costo_elite`, `costo_premium`, `id_tipo_p`, `proveedor_id`, `porce_precio`) VALUES ('SOLAR TOLEDO','SOLAR TOLEDO','2','1','Trasluz','68000','61000','9','1','30')</v>
      </c>
    </row>
    <row r="10" spans="1:6" ht="30" customHeight="1">
      <c r="A10" s="376" t="s">
        <v>269</v>
      </c>
      <c r="B10" s="376"/>
      <c r="C10" s="376"/>
      <c r="D10" s="376"/>
      <c r="E10" s="376"/>
      <c r="F10" s="259"/>
    </row>
    <row r="11" spans="1:6" ht="40.5" customHeight="1">
      <c r="A11" s="295" t="s">
        <v>2</v>
      </c>
      <c r="B11" s="237" t="s">
        <v>3</v>
      </c>
      <c r="C11" s="296" t="s">
        <v>267</v>
      </c>
      <c r="D11" s="297" t="s">
        <v>77</v>
      </c>
      <c r="E11" s="295" t="s">
        <v>219</v>
      </c>
      <c r="F11" s="259"/>
    </row>
    <row r="12" spans="1:6" ht="16.350000000000001" customHeight="1">
      <c r="A12" s="318" t="s">
        <v>88</v>
      </c>
      <c r="B12" s="319" t="s">
        <v>270</v>
      </c>
      <c r="C12" s="318" t="s">
        <v>80</v>
      </c>
      <c r="D12" s="320">
        <v>64000</v>
      </c>
      <c r="E12" s="320">
        <v>57000</v>
      </c>
      <c r="F12" s="259" t="str">
        <f>CONCATENATE("INSERT INTO `productos`(`referencia`, `descripcion`, `anchos_tela_metro`, `unidad_medida`, `factor_apertura`, `costo_elite`, `costo_premium`, `id_tipo_p`, `proveedor_id`, `porce_precio`) VALUES ('",A12,"','",A12,"','",B12,"','",1,"','",C12,"','",D12,"','",E12,"','",10,"','",1,"','",30,"')")</f>
        <v>INSERT INTO `productos`(`referencia`, `descripcion`, `anchos_tela_metro`, `unidad_medida`, `factor_apertura`, `costo_elite`, `costo_premium`, `id_tipo_p`, `proveedor_id`, `porce_precio`) VALUES ('SHEER ELEG INSPIRACION','SHEER ELEG INSPIRACION','2,00 - 2,45 - 2,75','1','Trasluz','64000','57000','10','1','30')</v>
      </c>
    </row>
    <row r="13" spans="1:6" ht="16.350000000000001" customHeight="1">
      <c r="A13" s="76" t="s">
        <v>271</v>
      </c>
      <c r="B13" s="306">
        <v>2.8</v>
      </c>
      <c r="C13" s="76" t="s">
        <v>80</v>
      </c>
      <c r="D13" s="304">
        <v>90000</v>
      </c>
      <c r="E13" s="304">
        <v>80000</v>
      </c>
      <c r="F13" s="259" t="str">
        <f t="shared" ref="F13:F25" si="1">CONCATENATE("INSERT INTO `productos`(`referencia`, `descripcion`, `anchos_tela_metro`, `unidad_medida`, `factor_apertura`, `costo_elite`, `costo_premium`, `id_tipo_p`, `proveedor_id`, `porce_precio`) VALUES ('",A13,"','",A13,"','",B13,"','",1,"','",C13,"','",D13,"','",E13,"','",10,"','",1,"','",30,"')")</f>
        <v>INSERT INTO `productos`(`referencia`, `descripcion`, `anchos_tela_metro`, `unidad_medida`, `factor_apertura`, `costo_elite`, `costo_premium`, `id_tipo_p`, `proveedor_id`, `porce_precio`) VALUES ('SHEER ELEG NEW SANTA FE WIDE B.O.','SHEER ELEG NEW SANTA FE WIDE B.O.','2,8','1','Trasluz','90000','80000','10','1','30')</v>
      </c>
    </row>
    <row r="14" spans="1:6" ht="16.350000000000001" customHeight="1">
      <c r="A14" s="72" t="s">
        <v>272</v>
      </c>
      <c r="B14" s="305">
        <v>2.6</v>
      </c>
      <c r="C14" s="72" t="s">
        <v>80</v>
      </c>
      <c r="D14" s="302">
        <v>82000</v>
      </c>
      <c r="E14" s="302">
        <v>72000</v>
      </c>
      <c r="F14" s="259" t="str">
        <f t="shared" si="1"/>
        <v>INSERT INTO `productos`(`referencia`, `descripcion`, `anchos_tela_metro`, `unidad_medida`, `factor_apertura`, `costo_elite`, `costo_premium`, `id_tipo_p`, `proveedor_id`, `porce_precio`) VALUES ('SHEER ELEG PLISADA','SHEER ELEG PLISADA','2,6','1','Trasluz','82000','72000','10','1','30')</v>
      </c>
    </row>
    <row r="15" spans="1:6" ht="16.350000000000001" customHeight="1">
      <c r="A15" s="76" t="s">
        <v>273</v>
      </c>
      <c r="B15" s="306">
        <v>3</v>
      </c>
      <c r="C15" s="76" t="s">
        <v>80</v>
      </c>
      <c r="D15" s="304">
        <v>68000</v>
      </c>
      <c r="E15" s="304">
        <v>60000</v>
      </c>
      <c r="F15" s="259" t="str">
        <f t="shared" si="1"/>
        <v>INSERT INTO `productos`(`referencia`, `descripcion`, `anchos_tela_metro`, `unidad_medida`, `factor_apertura`, `costo_elite`, `costo_premium`, `id_tipo_p`, `proveedor_id`, `porce_precio`) VALUES ('SHEER ELEG PLISADA ECO','SHEER ELEG PLISADA ECO','3','1','Trasluz','68000','60000','10','1','30')</v>
      </c>
    </row>
    <row r="16" spans="1:6" ht="16.350000000000001" customHeight="1">
      <c r="A16" s="72" t="s">
        <v>274</v>
      </c>
      <c r="B16" s="305">
        <v>2.6</v>
      </c>
      <c r="C16" s="72" t="s">
        <v>80</v>
      </c>
      <c r="D16" s="302">
        <v>82000</v>
      </c>
      <c r="E16" s="302">
        <v>72000</v>
      </c>
      <c r="F16" s="259" t="str">
        <f t="shared" si="1"/>
        <v>INSERT INTO `productos`(`referencia`, `descripcion`, `anchos_tela_metro`, `unidad_medida`, `factor_apertura`, `costo_elite`, `costo_premium`, `id_tipo_p`, `proveedor_id`, `porce_precio`) VALUES ('SHEER ELEG PLISADA WIDE','SHEER ELEG PLISADA WIDE','2,6','1','Trasluz','82000','72000','10','1','30')</v>
      </c>
    </row>
    <row r="17" spans="1:6" ht="16.350000000000001" customHeight="1">
      <c r="A17" s="76" t="s">
        <v>91</v>
      </c>
      <c r="B17" s="292" t="s">
        <v>275</v>
      </c>
      <c r="C17" s="76" t="s">
        <v>80</v>
      </c>
      <c r="D17" s="304">
        <v>82000</v>
      </c>
      <c r="E17" s="304">
        <v>72000</v>
      </c>
      <c r="F17" s="259" t="str">
        <f t="shared" si="1"/>
        <v>INSERT INTO `productos`(`referencia`, `descripcion`, `anchos_tela_metro`, `unidad_medida`, `factor_apertura`, `costo_elite`, `costo_premium`, `id_tipo_p`, `proveedor_id`, `porce_precio`) VALUES ('SHEER ELEG SCR (M.A - M.C)','SHEER ELEG SCR (M.A - M.C)','1,50 - 1,83 - 2,50 - 3,00','1','Trasluz','82000','72000','10','1','30')</v>
      </c>
    </row>
    <row r="18" spans="1:6" ht="16.350000000000001" customHeight="1">
      <c r="A18" s="72" t="s">
        <v>95</v>
      </c>
      <c r="B18" s="300" t="s">
        <v>276</v>
      </c>
      <c r="C18" s="72" t="s">
        <v>80</v>
      </c>
      <c r="D18" s="302">
        <v>82000</v>
      </c>
      <c r="E18" s="302">
        <v>72000</v>
      </c>
      <c r="F18" s="259" t="str">
        <f t="shared" si="1"/>
        <v>INSERT INTO `productos`(`referencia`, `descripcion`, `anchos_tela_metro`, `unidad_medida`, `factor_apertura`, `costo_elite`, `costo_premium`, `id_tipo_p`, `proveedor_id`, `porce_precio`) VALUES ('SHEER ELEG SCR 2T WIDE (M.A - M.C)','SHEER ELEG SCR 2T WIDE (M.A - M.C)','1,50 - 1,83 - 2,50','1','Trasluz','82000','72000','10','1','30')</v>
      </c>
    </row>
    <row r="19" spans="1:6" ht="16.350000000000001" customHeight="1">
      <c r="A19" s="76" t="s">
        <v>97</v>
      </c>
      <c r="B19" s="292" t="s">
        <v>277</v>
      </c>
      <c r="C19" s="76" t="s">
        <v>80</v>
      </c>
      <c r="D19" s="304">
        <v>82000</v>
      </c>
      <c r="E19" s="304">
        <v>72000</v>
      </c>
      <c r="F19" s="259" t="str">
        <f t="shared" si="1"/>
        <v>INSERT INTO `productos`(`referencia`, `descripcion`, `anchos_tela_metro`, `unidad_medida`, `factor_apertura`, `costo_elite`, `costo_premium`, `id_tipo_p`, `proveedor_id`, `porce_precio`) VALUES ('SHEER ELEG SCR CLASICA M.C','SHEER ELEG SCR CLASICA M.C','1,83 - 2,20 - 2,50','1','Trasluz','82000','72000','10','1','30')</v>
      </c>
    </row>
    <row r="20" spans="1:6" ht="16.350000000000001" customHeight="1">
      <c r="A20" s="72" t="s">
        <v>98</v>
      </c>
      <c r="B20" s="300" t="s">
        <v>226</v>
      </c>
      <c r="C20" s="72" t="s">
        <v>80</v>
      </c>
      <c r="D20" s="302">
        <v>82000</v>
      </c>
      <c r="E20" s="302">
        <v>72000</v>
      </c>
      <c r="F20" s="259" t="str">
        <f t="shared" si="1"/>
        <v>INSERT INTO `productos`(`referencia`, `descripcion`, `anchos_tela_metro`, `unidad_medida`, `factor_apertura`, `costo_elite`, `costo_premium`, `id_tipo_p`, `proveedor_id`, `porce_precio`) VALUES ('SHEER ELEG SCR COMBI 3 (M.A - M.C)','SHEER ELEG SCR COMBI 3 (M.A - M.C)','1,83 - 2,50','1','Trasluz','82000','72000','10','1','30')</v>
      </c>
    </row>
    <row r="21" spans="1:6" ht="16.350000000000001" customHeight="1">
      <c r="A21" s="76" t="s">
        <v>99</v>
      </c>
      <c r="B21" s="292" t="s">
        <v>226</v>
      </c>
      <c r="C21" s="76" t="s">
        <v>80</v>
      </c>
      <c r="D21" s="304">
        <v>82000</v>
      </c>
      <c r="E21" s="304">
        <v>72000</v>
      </c>
      <c r="F21" s="259" t="str">
        <f t="shared" si="1"/>
        <v>INSERT INTO `productos`(`referencia`, `descripcion`, `anchos_tela_metro`, `unidad_medida`, `factor_apertura`, `costo_elite`, `costo_premium`, `id_tipo_p`, `proveedor_id`, `porce_precio`) VALUES ('SHEER ELEG SCR CRYSTAL','SHEER ELEG SCR CRYSTAL','1,83 - 2,50','1','Trasluz','82000','72000','10','1','30')</v>
      </c>
    </row>
    <row r="22" spans="1:6" ht="16.350000000000001" customHeight="1">
      <c r="A22" s="72" t="s">
        <v>100</v>
      </c>
      <c r="B22" s="300" t="s">
        <v>226</v>
      </c>
      <c r="C22" s="72" t="s">
        <v>80</v>
      </c>
      <c r="D22" s="302">
        <v>82000</v>
      </c>
      <c r="E22" s="302">
        <v>72000</v>
      </c>
      <c r="F22" s="259" t="str">
        <f t="shared" si="1"/>
        <v>INSERT INTO `productos`(`referencia`, `descripcion`, `anchos_tela_metro`, `unidad_medida`, `factor_apertura`, `costo_elite`, `costo_premium`, `id_tipo_p`, `proveedor_id`, `porce_precio`) VALUES ('SHEER ELEG SCR EXTRA WIDE','SHEER ELEG SCR EXTRA WIDE','1,83 - 2,50','1','Trasluz','82000','72000','10','1','30')</v>
      </c>
    </row>
    <row r="23" spans="1:6" ht="16.350000000000001" customHeight="1">
      <c r="A23" s="76" t="s">
        <v>101</v>
      </c>
      <c r="B23" s="306">
        <v>2.2000000000000002</v>
      </c>
      <c r="C23" s="76" t="s">
        <v>80</v>
      </c>
      <c r="D23" s="304">
        <v>82000</v>
      </c>
      <c r="E23" s="304">
        <v>72000</v>
      </c>
      <c r="F23" s="259" t="str">
        <f t="shared" si="1"/>
        <v>INSERT INTO `productos`(`referencia`, `descripcion`, `anchos_tela_metro`, `unidad_medida`, `factor_apertura`, `costo_elite`, `costo_premium`, `id_tipo_p`, `proveedor_id`, `porce_precio`) VALUES ('SHEER ELEG SCR TRAZOS M.C','SHEER ELEG SCR TRAZOS M.C','2,2','1','Trasluz','82000','72000','10','1','30')</v>
      </c>
    </row>
    <row r="24" spans="1:6" ht="16.350000000000001" customHeight="1">
      <c r="A24" s="72" t="s">
        <v>102</v>
      </c>
      <c r="B24" s="300" t="s">
        <v>226</v>
      </c>
      <c r="C24" s="72" t="s">
        <v>80</v>
      </c>
      <c r="D24" s="302">
        <v>82000</v>
      </c>
      <c r="E24" s="302">
        <v>72000</v>
      </c>
      <c r="F24" s="259" t="str">
        <f t="shared" si="1"/>
        <v>INSERT INTO `productos`(`referencia`, `descripcion`, `anchos_tela_metro`, `unidad_medida`, `factor_apertura`, `costo_elite`, `costo_premium`, `id_tipo_p`, `proveedor_id`, `porce_precio`) VALUES ('SHEER ELEG SCR WIDE (M.A - M.C)','SHEER ELEG SCR WIDE (M.A - M.C)','1,83 - 2,50','1','Trasluz','82000','72000','10','1','30')</v>
      </c>
    </row>
    <row r="25" spans="1:6" ht="16.350000000000001" customHeight="1">
      <c r="A25" s="76" t="s">
        <v>103</v>
      </c>
      <c r="B25" s="292" t="s">
        <v>278</v>
      </c>
      <c r="C25" s="76" t="s">
        <v>80</v>
      </c>
      <c r="D25" s="304">
        <v>82000</v>
      </c>
      <c r="E25" s="304">
        <v>72000</v>
      </c>
      <c r="F25" s="259" t="str">
        <f t="shared" si="1"/>
        <v>INSERT INTO `productos`(`referencia`, `descripcion`, `anchos_tela_metro`, `unidad_medida`, `factor_apertura`, `costo_elite`, `costo_premium`, `id_tipo_p`, `proveedor_id`, `porce_precio`) VALUES ('SHEER ELEG SCR WIDE COMBI 3 (M.A - M.C)','SHEER ELEG SCR WIDE COMBI 3 (M.A - M.C)','1,83 - 2,20','1','Trasluz','82000','72000','10','1','30')</v>
      </c>
    </row>
    <row r="32" spans="1:6">
      <c r="A32" t="s">
        <v>279</v>
      </c>
    </row>
    <row r="33" spans="1:1">
      <c r="A33" t="s">
        <v>280</v>
      </c>
    </row>
    <row r="34" spans="1:1">
      <c r="A34" t="s">
        <v>281</v>
      </c>
    </row>
    <row r="35" spans="1:1">
      <c r="A35" t="s">
        <v>282</v>
      </c>
    </row>
    <row r="36" spans="1:1">
      <c r="A36" t="s">
        <v>283</v>
      </c>
    </row>
    <row r="37" spans="1:1">
      <c r="A37" t="s">
        <v>284</v>
      </c>
    </row>
    <row r="38" spans="1:1">
      <c r="A38" t="s">
        <v>285</v>
      </c>
    </row>
    <row r="41" spans="1:1">
      <c r="A41" t="s">
        <v>286</v>
      </c>
    </row>
    <row r="42" spans="1:1">
      <c r="A42" t="s">
        <v>287</v>
      </c>
    </row>
    <row r="43" spans="1:1">
      <c r="A43" t="s">
        <v>288</v>
      </c>
    </row>
    <row r="44" spans="1:1">
      <c r="A44" t="s">
        <v>289</v>
      </c>
    </row>
    <row r="45" spans="1:1">
      <c r="A45" t="s">
        <v>290</v>
      </c>
    </row>
    <row r="46" spans="1:1">
      <c r="A46" t="s">
        <v>291</v>
      </c>
    </row>
    <row r="47" spans="1:1">
      <c r="A47" t="s">
        <v>292</v>
      </c>
    </row>
    <row r="48" spans="1:1">
      <c r="A48" t="s">
        <v>293</v>
      </c>
    </row>
    <row r="49" spans="1:1">
      <c r="A49" t="s">
        <v>294</v>
      </c>
    </row>
    <row r="50" spans="1:1">
      <c r="A50" t="s">
        <v>295</v>
      </c>
    </row>
    <row r="51" spans="1:1">
      <c r="A51" t="s">
        <v>296</v>
      </c>
    </row>
    <row r="52" spans="1:1">
      <c r="A52" t="s">
        <v>297</v>
      </c>
    </row>
    <row r="53" spans="1:1">
      <c r="A53" t="s">
        <v>298</v>
      </c>
    </row>
    <row r="54" spans="1:1">
      <c r="A54" t="s">
        <v>299</v>
      </c>
    </row>
  </sheetData>
  <mergeCells count="2">
    <mergeCell ref="A1:E1"/>
    <mergeCell ref="A10:E10"/>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7"/>
  <sheetViews>
    <sheetView workbookViewId="0">
      <selection activeCell="F3" sqref="F3"/>
    </sheetView>
  </sheetViews>
  <sheetFormatPr baseColWidth="10" defaultColWidth="9.33203125" defaultRowHeight="12.75"/>
  <cols>
    <col min="1" max="1" width="49.83203125" customWidth="1"/>
    <col min="2" max="2" width="22" customWidth="1"/>
    <col min="3" max="3" width="14.83203125" customWidth="1"/>
    <col min="4" max="4" width="24" customWidth="1"/>
    <col min="5" max="5" width="20.83203125" customWidth="1"/>
    <col min="6" max="6" width="86.6640625" customWidth="1"/>
  </cols>
  <sheetData>
    <row r="1" spans="1:6" ht="36.75" customHeight="1">
      <c r="A1" s="374" t="s">
        <v>300</v>
      </c>
      <c r="B1" s="374"/>
      <c r="C1" s="374"/>
      <c r="D1" s="374"/>
      <c r="E1" s="374"/>
      <c r="F1" s="374"/>
    </row>
    <row r="2" spans="1:6" ht="42" customHeight="1">
      <c r="A2" s="295" t="s">
        <v>2</v>
      </c>
      <c r="B2" s="237" t="s">
        <v>3</v>
      </c>
      <c r="C2" s="296" t="s">
        <v>267</v>
      </c>
      <c r="D2" s="297" t="s">
        <v>77</v>
      </c>
      <c r="E2" s="295" t="s">
        <v>219</v>
      </c>
      <c r="F2" s="259"/>
    </row>
    <row r="3" spans="1:6" ht="15.6" customHeight="1">
      <c r="A3" s="71" t="s">
        <v>301</v>
      </c>
      <c r="B3" s="291" t="s">
        <v>302</v>
      </c>
      <c r="C3" s="298" t="s">
        <v>126</v>
      </c>
      <c r="D3" s="299">
        <v>87000</v>
      </c>
      <c r="E3" s="299">
        <v>77000</v>
      </c>
      <c r="F3" s="259" t="str">
        <f>CONCATENATE("INSERT INTO `productos`(`referencia`, `descripcion`, `anchos_tela_metro`, `unidad_medida`, `factor_apertura`, `costo_elite`, `costo_premium`, `id_tipo_p`, `proveedor_id`, `porce_precio`) VALUES ('",A3,"','",A3,"','",B3,"','",1,"','",C3,"','",D3,"','",E3,"','",11,"','",1,"','",30,"')")</f>
        <v>INSERT INTO `productos`(`referencia`, `descripcion`, `anchos_tela_metro`, `unidad_medida`, `factor_apertura`, `costo_elite`, `costo_premium`, `id_tipo_p`, `proveedor_id`, `porce_precio`) VALUES ('BLACKOUT DUAL COLOR','BLACKOUT DUAL COLOR','2,00 - 2,80','1','Blackout','87000','77000','11','1','30')</v>
      </c>
    </row>
    <row r="4" spans="1:6" ht="15.6" customHeight="1">
      <c r="A4" s="72" t="s">
        <v>303</v>
      </c>
      <c r="B4" s="300" t="s">
        <v>221</v>
      </c>
      <c r="C4" s="301" t="s">
        <v>126</v>
      </c>
      <c r="D4" s="302">
        <v>60000</v>
      </c>
      <c r="E4" s="302">
        <v>53000</v>
      </c>
      <c r="F4" s="259" t="str">
        <f t="shared" ref="F4:F14" si="0">CONCATENATE("INSERT INTO `productos`(`referencia`, `descripcion`, `anchos_tela_metro`, `unidad_medida`, `factor_apertura`, `costo_elite`, `costo_premium`, `id_tipo_p`, `proveedor_id`, `porce_precio`) VALUES ('",A4,"','",A4,"','",B4,"','",1,"','",C4,"','",D4,"','",E4,"','",11,"','",1,"','",30,"')")</f>
        <v>INSERT INTO `productos`(`referencia`, `descripcion`, `anchos_tela_metro`, `unidad_medida`, `factor_apertura`, `costo_elite`, `costo_premium`, `id_tipo_p`, `proveedor_id`, `porce_precio`) VALUES ('BLACKOUT PRINTED','BLACKOUT PRINTED','1,60 - 2,00 - 2,50','1','Blackout','60000','53000','11','1','30')</v>
      </c>
    </row>
    <row r="5" spans="1:6" ht="15.6" customHeight="1">
      <c r="A5" s="76" t="s">
        <v>304</v>
      </c>
      <c r="B5" s="292" t="s">
        <v>305</v>
      </c>
      <c r="C5" s="303" t="s">
        <v>126</v>
      </c>
      <c r="D5" s="304">
        <v>96000</v>
      </c>
      <c r="E5" s="304">
        <v>85000</v>
      </c>
      <c r="F5" s="259" t="str">
        <f t="shared" si="0"/>
        <v>INSERT INTO `productos`(`referencia`, `descripcion`, `anchos_tela_metro`, `unidad_medida`, `factor_apertura`, `costo_elite`, `costo_premium`, `id_tipo_p`, `proveedor_id`, `porce_precio`) VALUES ('BLACKOUT TEX','BLACKOUT TEX','2,00 - 3,00','1','Blackout','96000','85000','11','1','30')</v>
      </c>
    </row>
    <row r="6" spans="1:6" ht="15.6" customHeight="1">
      <c r="A6" s="72" t="s">
        <v>306</v>
      </c>
      <c r="B6" s="305">
        <v>3.1</v>
      </c>
      <c r="C6" s="301" t="s">
        <v>126</v>
      </c>
      <c r="D6" s="302">
        <v>133000</v>
      </c>
      <c r="E6" s="302">
        <v>116000</v>
      </c>
      <c r="F6" s="259" t="str">
        <f t="shared" si="0"/>
        <v>INSERT INTO `productos`(`referencia`, `descripcion`, `anchos_tela_metro`, `unidad_medida`, `factor_apertura`, `costo_elite`, `costo_premium`, `id_tipo_p`, `proveedor_id`, `porce_precio`) VALUES ('BLACKOUT STAR','BLACKOUT STAR','3,1','1','Blackout','133000','116000','11','1','30')</v>
      </c>
    </row>
    <row r="7" spans="1:6" ht="15.6" customHeight="1">
      <c r="A7" s="76" t="s">
        <v>307</v>
      </c>
      <c r="B7" s="306">
        <v>4.0999999999999996</v>
      </c>
      <c r="C7" s="303" t="s">
        <v>126</v>
      </c>
      <c r="D7" s="304">
        <v>154000</v>
      </c>
      <c r="E7" s="304">
        <v>135000</v>
      </c>
      <c r="F7" s="259" t="str">
        <f t="shared" si="0"/>
        <v>INSERT INTO `productos`(`referencia`, `descripcion`, `anchos_tela_metro`, `unidad_medida`, `factor_apertura`, `costo_elite`, `costo_premium`, `id_tipo_p`, `proveedor_id`, `porce_precio`) VALUES ('BLACKOUT APOLO','BLACKOUT APOLO','4,1','1','Blackout','154000','135000','11','1','30')</v>
      </c>
    </row>
    <row r="8" spans="1:6" ht="16.350000000000001" customHeight="1">
      <c r="A8" s="72" t="s">
        <v>308</v>
      </c>
      <c r="B8" s="305">
        <v>2.75</v>
      </c>
      <c r="C8" s="301" t="s">
        <v>126</v>
      </c>
      <c r="D8" s="302">
        <v>88000</v>
      </c>
      <c r="E8" s="302">
        <v>79000</v>
      </c>
      <c r="F8" s="259" t="str">
        <f t="shared" si="0"/>
        <v>INSERT INTO `productos`(`referencia`, `descripcion`, `anchos_tela_metro`, `unidad_medida`, `factor_apertura`, `costo_elite`, `costo_premium`, `id_tipo_p`, `proveedor_id`, `porce_precio`) VALUES ('BLACKOUT PEACOCK METALLIC','BLACKOUT PEACOCK METALLIC','2,75','1','Blackout','88000','79000','11','1','30')</v>
      </c>
    </row>
    <row r="9" spans="1:6" ht="16.350000000000001" customHeight="1">
      <c r="A9" s="76" t="s">
        <v>309</v>
      </c>
      <c r="B9" s="306">
        <v>1.83</v>
      </c>
      <c r="C9" s="303" t="s">
        <v>126</v>
      </c>
      <c r="D9" s="304">
        <v>57000</v>
      </c>
      <c r="E9" s="304">
        <v>51000</v>
      </c>
      <c r="F9" s="259" t="str">
        <f t="shared" si="0"/>
        <v>INSERT INTO `productos`(`referencia`, `descripcion`, `anchos_tela_metro`, `unidad_medida`, `factor_apertura`, `costo_elite`, `costo_premium`, `id_tipo_p`, `proveedor_id`, `porce_precio`) VALUES ('BLACKOUT ASIA','BLACKOUT ASIA','1,83','1','Blackout','57000','51000','11','1','30')</v>
      </c>
    </row>
    <row r="10" spans="1:6" ht="16.350000000000001" customHeight="1">
      <c r="A10" s="72" t="s">
        <v>310</v>
      </c>
      <c r="B10" s="305">
        <v>2</v>
      </c>
      <c r="C10" s="301" t="s">
        <v>126</v>
      </c>
      <c r="D10" s="302">
        <v>80000</v>
      </c>
      <c r="E10" s="302">
        <v>72000</v>
      </c>
      <c r="F10" s="259" t="str">
        <f t="shared" si="0"/>
        <v>INSERT INTO `productos`(`referencia`, `descripcion`, `anchos_tela_metro`, `unidad_medida`, `factor_apertura`, `costo_elite`, `costo_premium`, `id_tipo_p`, `proveedor_id`, `porce_precio`) VALUES ('BLACKOUT ATENAS','BLACKOUT ATENAS','2','1','Blackout','80000','72000','11','1','30')</v>
      </c>
    </row>
    <row r="11" spans="1:6" ht="16.350000000000001" customHeight="1">
      <c r="A11" s="76" t="s">
        <v>311</v>
      </c>
      <c r="B11" s="306">
        <v>2.4</v>
      </c>
      <c r="C11" s="303" t="s">
        <v>126</v>
      </c>
      <c r="D11" s="304">
        <v>154000</v>
      </c>
      <c r="E11" s="304">
        <v>135000</v>
      </c>
      <c r="F11" s="259" t="str">
        <f t="shared" si="0"/>
        <v>INSERT INTO `productos`(`referencia`, `descripcion`, `anchos_tela_metro`, `unidad_medida`, `factor_apertura`, `costo_elite`, `costo_premium`, `id_tipo_p`, `proveedor_id`, `porce_precio`) VALUES ('BLACKOUT GLITTER (NUEVO)','BLACKOUT GLITTER (NUEVO)','2,4','1','Blackout','154000','135000','11','1','30')</v>
      </c>
    </row>
    <row r="12" spans="1:6" ht="16.350000000000001" customHeight="1">
      <c r="A12" s="72" t="s">
        <v>312</v>
      </c>
      <c r="B12" s="305">
        <v>2.4</v>
      </c>
      <c r="C12" s="301" t="s">
        <v>126</v>
      </c>
      <c r="D12" s="302">
        <v>140000</v>
      </c>
      <c r="E12" s="302">
        <v>122000</v>
      </c>
      <c r="F12" s="259" t="str">
        <f t="shared" si="0"/>
        <v>INSERT INTO `productos`(`referencia`, `descripcion`, `anchos_tela_metro`, `unidad_medida`, `factor_apertura`, `costo_elite`, `costo_premium`, `id_tipo_p`, `proveedor_id`, `porce_precio`) VALUES ('BLACKOUT LINO (NUEVO)','BLACKOUT LINO (NUEVO)','2,4','1','Blackout','140000','122000','11','1','30')</v>
      </c>
    </row>
    <row r="13" spans="1:6" ht="16.350000000000001" customHeight="1">
      <c r="A13" s="76" t="s">
        <v>313</v>
      </c>
      <c r="B13" s="306">
        <v>2.4</v>
      </c>
      <c r="C13" s="303" t="s">
        <v>126</v>
      </c>
      <c r="D13" s="304">
        <v>99000</v>
      </c>
      <c r="E13" s="304">
        <v>89000</v>
      </c>
      <c r="F13" s="259" t="str">
        <f t="shared" si="0"/>
        <v>INSERT INTO `productos`(`referencia`, `descripcion`, `anchos_tela_metro`, `unidad_medida`, `factor_apertura`, `costo_elite`, `costo_premium`, `id_tipo_p`, `proveedor_id`, `porce_precio`) VALUES ('BLACKOUT LISBOA','BLACKOUT LISBOA','2,4','1','Blackout','99000','89000','11','1','30')</v>
      </c>
    </row>
    <row r="14" spans="1:6" ht="16.350000000000001" customHeight="1">
      <c r="A14" s="72" t="s">
        <v>314</v>
      </c>
      <c r="B14" s="305">
        <v>1.83</v>
      </c>
      <c r="C14" s="301" t="s">
        <v>126</v>
      </c>
      <c r="D14" s="302">
        <v>64000</v>
      </c>
      <c r="E14" s="302">
        <v>57000</v>
      </c>
      <c r="F14" s="259" t="str">
        <f t="shared" si="0"/>
        <v>INSERT INTO `productos`(`referencia`, `descripcion`, `anchos_tela_metro`, `unidad_medida`, `factor_apertura`, `costo_elite`, `costo_premium`, `id_tipo_p`, `proveedor_id`, `porce_precio`) VALUES ('BLACKOUT MOIRE','BLACKOUT MOIRE','1,83','1','Blackout','64000','57000','11','1','30')</v>
      </c>
    </row>
    <row r="15" spans="1:6" ht="36.75" customHeight="1">
      <c r="A15" s="289" t="s">
        <v>315</v>
      </c>
      <c r="B15" s="289"/>
      <c r="C15" s="289"/>
      <c r="D15" s="289"/>
      <c r="E15" s="289"/>
      <c r="F15" s="259"/>
    </row>
    <row r="16" spans="1:6" ht="33.6" customHeight="1">
      <c r="A16" s="307" t="s">
        <v>2</v>
      </c>
      <c r="B16" s="202" t="s">
        <v>3</v>
      </c>
      <c r="C16" s="308" t="s">
        <v>267</v>
      </c>
      <c r="D16" s="309" t="s">
        <v>77</v>
      </c>
      <c r="E16" s="310" t="s">
        <v>219</v>
      </c>
      <c r="F16" s="259"/>
    </row>
    <row r="17" spans="1:6" ht="16.350000000000001" customHeight="1">
      <c r="A17" s="76" t="s">
        <v>176</v>
      </c>
      <c r="B17" s="306">
        <v>1.77</v>
      </c>
      <c r="C17" s="311">
        <v>0.08</v>
      </c>
      <c r="D17" s="312">
        <v>165000</v>
      </c>
      <c r="E17" s="304">
        <v>145000</v>
      </c>
      <c r="F17" s="259" t="str">
        <f>CONCATENATE("INSERT INTO `productos`(`referencia`, `descripcion`, `anchos_tela_metro`, `unidad_medida`, `factor_apertura`, `costo_elite`, `costo_premium`, `id_tipo_p`, `proveedor_id`, `porce_precio`) VALUES ('",A17,"','",A17,"','",B17,"','",1,"','",C17,"','",D17,"','",E17,"','",5,"','",1,"','",30,"')")</f>
        <v>INSERT INTO `productos`(`referencia`, `descripcion`, `anchos_tela_metro`, `unidad_medida`, `factor_apertura`, `costo_elite`, `costo_premium`, `id_tipo_p`, `proveedor_id`, `porce_precio`) VALUES ('SOLTIS 88','SOLTIS 88','1,77','1','0,08','165000','145000','5','1','30')</v>
      </c>
    </row>
    <row r="18" spans="1:6" ht="16.350000000000001" customHeight="1">
      <c r="A18" s="72" t="s">
        <v>178</v>
      </c>
      <c r="B18" s="305">
        <v>1.77</v>
      </c>
      <c r="C18" s="313">
        <v>0.05</v>
      </c>
      <c r="D18" s="314">
        <v>175000</v>
      </c>
      <c r="E18" s="302">
        <v>154000</v>
      </c>
      <c r="F18" s="259" t="str">
        <f>CONCATENATE("INSERT INTO `productos`(`referencia`, `descripcion`, `anchos_tela_metro`, `unidad_medida`, `factor_apertura`, `costo_elite`, `costo_premium`, `id_tipo_p`, `proveedor_id`, `porce_precio`) VALUES ('",A18,"','",A18,"','",B18,"','",1,"','",C18,"','",D18,"','",E18,"','",5,"','",1,"','",30,"')")</f>
        <v>INSERT INTO `productos`(`referencia`, `descripcion`, `anchos_tela_metro`, `unidad_medida`, `factor_apertura`, `costo_elite`, `costo_premium`, `id_tipo_p`, `proveedor_id`, `porce_precio`) VALUES ('SOLTIS 92','SOLTIS 92','1,77','1','0,05','175000','154000','5','1','30')</v>
      </c>
    </row>
    <row r="19" spans="1:6" ht="36.75" customHeight="1">
      <c r="A19" s="289" t="s">
        <v>316</v>
      </c>
      <c r="B19" s="289"/>
      <c r="C19" s="289"/>
      <c r="D19" s="289"/>
      <c r="E19" s="289"/>
      <c r="F19" s="259"/>
    </row>
    <row r="20" spans="1:6" ht="32.85" customHeight="1">
      <c r="A20" s="307" t="s">
        <v>2</v>
      </c>
      <c r="B20" s="202" t="s">
        <v>3</v>
      </c>
      <c r="C20" s="308" t="s">
        <v>267</v>
      </c>
      <c r="D20" s="309" t="s">
        <v>77</v>
      </c>
      <c r="E20" s="310" t="s">
        <v>219</v>
      </c>
      <c r="F20" s="259"/>
    </row>
    <row r="21" spans="1:6" ht="16.350000000000001" customHeight="1">
      <c r="A21" s="76" t="s">
        <v>180</v>
      </c>
      <c r="B21" s="306">
        <v>3</v>
      </c>
      <c r="C21" s="315">
        <v>0.03</v>
      </c>
      <c r="D21" s="316">
        <v>99000</v>
      </c>
      <c r="E21" s="304">
        <v>87000</v>
      </c>
      <c r="F21" s="259" t="str">
        <f>CONCATENATE("INSERT INTO `productos`(`referencia`, `descripcion`, `anchos_tela_metro`, `unidad_medida`, `factor_apertura`, `costo_elite`, `costo_premium`, `id_tipo_p`, `proveedor_id`, `porce_precio`) VALUES ('",A21,"','",A21,"','",B21,"','",1,"','",C21,"','",D21,"','",E21,"','",17,"','",1,"','",30,"')")</f>
        <v>INSERT INTO `productos`(`referencia`, `descripcion`, `anchos_tela_metro`, `unidad_medida`, `factor_apertura`, `costo_elite`, `costo_premium`, `id_tipo_p`, `proveedor_id`, `porce_precio`) VALUES ('SCREEN PARA EXTERIORES','SCREEN PARA EXTERIORES','3','1','0,03','99000','87000','17','1','30')</v>
      </c>
    </row>
    <row r="39" spans="1:1">
      <c r="A39" t="s">
        <v>317</v>
      </c>
    </row>
    <row r="40" spans="1:1">
      <c r="A40" t="s">
        <v>318</v>
      </c>
    </row>
    <row r="41" spans="1:1">
      <c r="A41" t="s">
        <v>319</v>
      </c>
    </row>
    <row r="42" spans="1:1">
      <c r="A42" t="s">
        <v>320</v>
      </c>
    </row>
    <row r="43" spans="1:1">
      <c r="A43" t="s">
        <v>321</v>
      </c>
    </row>
    <row r="44" spans="1:1">
      <c r="A44" t="s">
        <v>322</v>
      </c>
    </row>
    <row r="45" spans="1:1">
      <c r="A45" t="s">
        <v>323</v>
      </c>
    </row>
    <row r="46" spans="1:1">
      <c r="A46" t="s">
        <v>324</v>
      </c>
    </row>
    <row r="47" spans="1:1">
      <c r="A47" t="s">
        <v>325</v>
      </c>
    </row>
    <row r="48" spans="1:1">
      <c r="A48" t="s">
        <v>326</v>
      </c>
    </row>
    <row r="49" spans="1:1">
      <c r="A49" t="s">
        <v>327</v>
      </c>
    </row>
    <row r="50" spans="1:1">
      <c r="A50" t="s">
        <v>328</v>
      </c>
    </row>
    <row r="53" spans="1:1">
      <c r="A53" t="s">
        <v>329</v>
      </c>
    </row>
    <row r="54" spans="1:1">
      <c r="A54" t="s">
        <v>330</v>
      </c>
    </row>
    <row r="57" spans="1:1">
      <c r="A57" t="s">
        <v>331</v>
      </c>
    </row>
  </sheetData>
  <mergeCells count="1">
    <mergeCell ref="A1:F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selection activeCell="C43" sqref="C43"/>
    </sheetView>
  </sheetViews>
  <sheetFormatPr baseColWidth="10" defaultColWidth="9.33203125" defaultRowHeight="12.75"/>
  <cols>
    <col min="1" max="1" width="87.1640625" customWidth="1"/>
    <col min="2" max="2" width="23.83203125" customWidth="1"/>
    <col min="3" max="3" width="20.83203125" customWidth="1"/>
    <col min="4" max="4" width="83.6640625" customWidth="1"/>
  </cols>
  <sheetData>
    <row r="1" spans="1:4" ht="36.75" customHeight="1">
      <c r="A1" s="374" t="s">
        <v>332</v>
      </c>
      <c r="B1" s="374"/>
      <c r="C1" s="374"/>
      <c r="D1" s="374"/>
    </row>
    <row r="2" spans="1:4" ht="29.25" customHeight="1">
      <c r="A2" s="290" t="s">
        <v>333</v>
      </c>
      <c r="B2" s="290" t="s">
        <v>334</v>
      </c>
      <c r="C2" s="237" t="s">
        <v>335</v>
      </c>
    </row>
    <row r="3" spans="1:4" ht="63" customHeight="1">
      <c r="A3" s="291" t="s">
        <v>336</v>
      </c>
      <c r="B3" s="50">
        <v>57000</v>
      </c>
      <c r="C3" s="50">
        <v>62000</v>
      </c>
      <c r="D3" s="259" t="str">
        <f>CONCATENATE("INSERT INTO `productos`(`referencia`, `descripcion`, `anchos_tela_metro`, `unidad_medida`, `factor_apertura`, `costo_elite`, `costo_premium`, `id_tipo_p`, `proveedor_id`, `porce_precio`) VALUES ('",A3,"','",A3,"','",,"','",2,"','",,"','",B3,"','",C3,"','",18,"','",1,"','",30,"')")</f>
        <v>INSERT INTO `productos`(`referencia`, `descripcion`, `anchos_tela_metro`, `unidad_medida`, `factor_apertura`, `costo_elite`, `costo_premium`, `id_tipo_p`, `proveedor_id`, `porce_precio`) VALUES ('Sistema PANEL 3 Vías Blanco','Sistema PANEL 3 Vías Blanco','','2','','57000','62000','18','1','30')</v>
      </c>
    </row>
    <row r="4" spans="1:4" ht="16.350000000000001" customHeight="1">
      <c r="A4" s="292" t="s">
        <v>337</v>
      </c>
      <c r="B4" s="40">
        <v>62000</v>
      </c>
      <c r="C4" s="40">
        <v>67000</v>
      </c>
      <c r="D4" s="259" t="str">
        <f t="shared" ref="D4:D9" si="0">CONCATENATE("INSERT INTO `productos`(`referencia`, `descripcion`, `anchos_tela_metro`, `unidad_medida`, `factor_apertura`, `costo_elite`, `costo_premium`, `id_tipo_p`, `proveedor_id`, `porce_precio`) VALUES ('",A4,"','",A4,"','",,"','",2,"','",,"','",B4,"','",C4,"','",18,"','",1,"','",30,"')")</f>
        <v>INSERT INTO `productos`(`referencia`, `descripcion`, `anchos_tela_metro`, `unidad_medida`, `factor_apertura`, `costo_elite`, `costo_premium`, `id_tipo_p`, `proveedor_id`, `porce_precio`) VALUES ('Sistema PANEL 4 Vías Blanco','Sistema PANEL 4 Vías Blanco','','2','','62000','67000','18','1','30')</v>
      </c>
    </row>
    <row r="5" spans="1:4" ht="16.350000000000001" customHeight="1">
      <c r="A5" s="292" t="s">
        <v>338</v>
      </c>
      <c r="B5" s="40">
        <v>68000</v>
      </c>
      <c r="C5" s="40">
        <v>74000</v>
      </c>
      <c r="D5" s="259" t="str">
        <f t="shared" si="0"/>
        <v>INSERT INTO `productos`(`referencia`, `descripcion`, `anchos_tela_metro`, `unidad_medida`, `factor_apertura`, `costo_elite`, `costo_premium`, `id_tipo_p`, `proveedor_id`, `porce_precio`) VALUES ('Sistema PANEL 5 Vías Blanco','Sistema PANEL 5 Vías Blanco','','2','','68000','74000','18','1','30')</v>
      </c>
    </row>
    <row r="6" spans="1:4" ht="16.350000000000001" customHeight="1">
      <c r="A6" s="292" t="s">
        <v>339</v>
      </c>
      <c r="B6" s="40">
        <v>75000</v>
      </c>
      <c r="C6" s="40">
        <v>81000</v>
      </c>
      <c r="D6" s="259" t="str">
        <f t="shared" si="0"/>
        <v>INSERT INTO `productos`(`referencia`, `descripcion`, `anchos_tela_metro`, `unidad_medida`, `factor_apertura`, `costo_elite`, `costo_premium`, `id_tipo_p`, `proveedor_id`, `porce_precio`) VALUES ('Sistema PANEL 6 Vías Blanco','Sistema PANEL 6 Vías Blanco','','2','','75000','81000','18','1','30')</v>
      </c>
    </row>
    <row r="7" spans="1:4" ht="16.350000000000001" customHeight="1">
      <c r="A7" s="292" t="s">
        <v>340</v>
      </c>
      <c r="B7" s="40">
        <v>75000</v>
      </c>
      <c r="C7" s="40">
        <v>81000</v>
      </c>
      <c r="D7" s="259" t="str">
        <f t="shared" si="0"/>
        <v>INSERT INTO `productos`(`referencia`, `descripcion`, `anchos_tela_metro`, `unidad_medida`, `factor_apertura`, `costo_elite`, `costo_premium`, `id_tipo_p`, `proveedor_id`, `porce_precio`) VALUES ('Sistema PANEL 7 Vías Blanco','Sistema PANEL 7 Vías Blanco','','2','','75000','81000','18','1','30')</v>
      </c>
    </row>
    <row r="8" spans="1:4" ht="16.350000000000001" customHeight="1">
      <c r="A8" s="293" t="s">
        <v>341</v>
      </c>
      <c r="B8" s="40">
        <v>5000</v>
      </c>
      <c r="C8" s="73"/>
      <c r="D8" s="259" t="str">
        <f t="shared" si="0"/>
        <v>INSERT INTO `productos`(`referencia`, `descripcion`, `anchos_tela_metro`, `unidad_medida`, `factor_apertura`, `costo_elite`, `costo_premium`, `id_tipo_p`, `proveedor_id`, `porce_precio`) VALUES ('UNION RIEL 3-4-5 VIAS GALV','UNION RIEL 3-4-5 VIAS GALV','','2','','5000','','18','1','30')</v>
      </c>
    </row>
    <row r="9" spans="1:4" ht="16.350000000000001" customHeight="1">
      <c r="A9" s="294" t="s">
        <v>342</v>
      </c>
      <c r="B9" s="40">
        <v>9200</v>
      </c>
      <c r="C9" s="73"/>
      <c r="D9" s="259" t="str">
        <f t="shared" si="0"/>
        <v>INSERT INTO `productos`(`referencia`, `descripcion`, `anchos_tela_metro`, `unidad_medida`, `factor_apertura`, `costo_elite`, `costo_premium`, `id_tipo_p`, `proveedor_id`, `porce_precio`) VALUES ('UNION RIEL 6 VIAS GALVANIZADA','UNION RIEL 6 VIAS GALVANIZADA','','2','','9200','','18','1','30')</v>
      </c>
    </row>
    <row r="10" spans="1:4" ht="16.350000000000001" customHeight="1">
      <c r="A10" s="377" t="s">
        <v>343</v>
      </c>
      <c r="B10" s="378"/>
      <c r="C10" s="378"/>
    </row>
    <row r="11" spans="1:4" ht="16.350000000000001" customHeight="1">
      <c r="A11" s="76" t="s">
        <v>344</v>
      </c>
      <c r="B11" s="379" t="s">
        <v>345</v>
      </c>
      <c r="C11" s="380"/>
    </row>
    <row r="12" spans="1:4" ht="16.350000000000001" customHeight="1">
      <c r="A12" s="76" t="s">
        <v>346</v>
      </c>
      <c r="B12" s="379" t="s">
        <v>347</v>
      </c>
      <c r="C12" s="380"/>
    </row>
    <row r="13" spans="1:4" ht="16.350000000000001" customHeight="1">
      <c r="A13" s="76" t="s">
        <v>348</v>
      </c>
      <c r="B13" s="379" t="s">
        <v>349</v>
      </c>
      <c r="C13" s="380"/>
    </row>
    <row r="14" spans="1:4" ht="16.350000000000001" customHeight="1">
      <c r="A14" s="76" t="s">
        <v>350</v>
      </c>
      <c r="B14" s="379" t="s">
        <v>351</v>
      </c>
      <c r="C14" s="380"/>
    </row>
    <row r="15" spans="1:4" ht="16.350000000000001" customHeight="1">
      <c r="A15" s="76" t="s">
        <v>352</v>
      </c>
      <c r="B15" s="379" t="s">
        <v>353</v>
      </c>
      <c r="C15" s="380"/>
    </row>
    <row r="16" spans="1:4" ht="16.350000000000001" customHeight="1">
      <c r="A16" s="76" t="s">
        <v>354</v>
      </c>
      <c r="B16" s="379" t="s">
        <v>355</v>
      </c>
      <c r="C16" s="380"/>
    </row>
    <row r="17" spans="1:3" ht="16.350000000000001" customHeight="1">
      <c r="A17" s="76" t="s">
        <v>356</v>
      </c>
      <c r="B17" s="379" t="s">
        <v>357</v>
      </c>
      <c r="C17" s="380"/>
    </row>
    <row r="18" spans="1:3" ht="16.350000000000001" customHeight="1">
      <c r="A18" s="76" t="s">
        <v>358</v>
      </c>
      <c r="B18" s="379" t="s">
        <v>359</v>
      </c>
      <c r="C18" s="380"/>
    </row>
    <row r="19" spans="1:3" ht="16.350000000000001" customHeight="1">
      <c r="A19" s="76" t="s">
        <v>360</v>
      </c>
      <c r="B19" s="379" t="s">
        <v>361</v>
      </c>
      <c r="C19" s="380"/>
    </row>
    <row r="20" spans="1:3" ht="16.350000000000001" customHeight="1">
      <c r="A20" s="76" t="s">
        <v>362</v>
      </c>
      <c r="B20" s="379" t="s">
        <v>363</v>
      </c>
      <c r="C20" s="380"/>
    </row>
    <row r="21" spans="1:3" ht="16.350000000000001" customHeight="1">
      <c r="A21" s="76" t="s">
        <v>364</v>
      </c>
      <c r="B21" s="379" t="s">
        <v>365</v>
      </c>
      <c r="C21" s="380"/>
    </row>
    <row r="22" spans="1:3" ht="12.75" customHeight="1">
      <c r="A22" s="76" t="s">
        <v>366</v>
      </c>
      <c r="B22" s="379" t="s">
        <v>367</v>
      </c>
      <c r="C22" s="380"/>
    </row>
    <row r="31" spans="1:3">
      <c r="A31" t="s">
        <v>368</v>
      </c>
    </row>
    <row r="32" spans="1:3">
      <c r="A32" t="s">
        <v>369</v>
      </c>
    </row>
    <row r="33" spans="1:1">
      <c r="A33" t="s">
        <v>370</v>
      </c>
    </row>
    <row r="34" spans="1:1">
      <c r="A34" t="s">
        <v>371</v>
      </c>
    </row>
    <row r="35" spans="1:1">
      <c r="A35" t="s">
        <v>372</v>
      </c>
    </row>
    <row r="36" spans="1:1">
      <c r="A36" t="s">
        <v>373</v>
      </c>
    </row>
    <row r="37" spans="1:1">
      <c r="A37" t="s">
        <v>374</v>
      </c>
    </row>
  </sheetData>
  <mergeCells count="14">
    <mergeCell ref="B19:C19"/>
    <mergeCell ref="B20:C20"/>
    <mergeCell ref="B21:C21"/>
    <mergeCell ref="B22:C22"/>
    <mergeCell ref="B14:C14"/>
    <mergeCell ref="B15:C15"/>
    <mergeCell ref="B16:C16"/>
    <mergeCell ref="B17:C17"/>
    <mergeCell ref="B18:C18"/>
    <mergeCell ref="A1:D1"/>
    <mergeCell ref="A10:C10"/>
    <mergeCell ref="B11:C11"/>
    <mergeCell ref="B12:C12"/>
    <mergeCell ref="B13:C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35</vt:i4>
      </vt:variant>
    </vt:vector>
  </HeadingPairs>
  <TitlesOfParts>
    <vt:vector size="35" baseType="lpstr">
      <vt:lpstr>Table 1</vt:lpstr>
      <vt:lpstr>Table 2</vt:lpstr>
      <vt:lpstr>Table 3</vt:lpstr>
      <vt:lpstr>Table 4</vt:lpstr>
      <vt:lpstr>Table 5</vt:lpstr>
      <vt:lpstr>Table 6</vt:lpstr>
      <vt:lpstr>Table 7</vt:lpstr>
      <vt:lpstr>Table 8</vt:lpstr>
      <vt:lpstr>Table 9</vt:lpstr>
      <vt:lpstr>Table 11</vt:lpstr>
      <vt:lpstr>Table 12</vt:lpstr>
      <vt:lpstr>Table 13</vt:lpstr>
      <vt:lpstr>Table 14</vt:lpstr>
      <vt:lpstr>Table 15</vt:lpstr>
      <vt:lpstr>Table 16</vt:lpstr>
      <vt:lpstr>Table 18</vt:lpstr>
      <vt:lpstr>Table 19</vt:lpstr>
      <vt:lpstr>Table 20</vt:lpstr>
      <vt:lpstr>Table 21</vt:lpstr>
      <vt:lpstr>Table 22</vt:lpstr>
      <vt:lpstr>Table 23</vt:lpstr>
      <vt:lpstr>Table 24</vt:lpstr>
      <vt:lpstr>Table 25</vt:lpstr>
      <vt:lpstr>Table 26</vt:lpstr>
      <vt:lpstr>Table 27</vt:lpstr>
      <vt:lpstr>Table 28</vt:lpstr>
      <vt:lpstr>Table 29</vt:lpstr>
      <vt:lpstr>Table 30</vt:lpstr>
      <vt:lpstr>Table 31</vt:lpstr>
      <vt:lpstr>Table 32</vt:lpstr>
      <vt:lpstr>Table 33</vt:lpstr>
      <vt:lpstr>Table 34</vt:lpstr>
      <vt:lpstr>Table 35</vt:lpstr>
      <vt:lpstr>Table 36</vt:lpstr>
      <vt:lpstr>Table 37</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lista 113 - 010723.xlsx</dc:title>
  <dc:creator>administracionb1</dc:creator>
  <cp:lastModifiedBy>PROGRAMADOR C</cp:lastModifiedBy>
  <dcterms:created xsi:type="dcterms:W3CDTF">2023-08-22T01:37:00Z</dcterms:created>
  <dcterms:modified xsi:type="dcterms:W3CDTF">2023-08-25T22:46:51Z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2023-07-02T00:00:00Z</vt:filetime>
  </property>
  <property fmtid="{D5CDD505-2E9C-101B-9397-08002B2CF9AE}" pid="3" name="LastSaved">
    <vt:filetime>2023-08-22T00:00:00Z</vt:filetime>
  </property>
  <property fmtid="{D5CDD505-2E9C-101B-9397-08002B2CF9AE}" pid="4" name="Producer">
    <vt:lpwstr>Microsoft: Print To PDF</vt:lpwstr>
  </property>
  <property fmtid="{D5CDD505-2E9C-101B-9397-08002B2CF9AE}" pid="5" name="ICV">
    <vt:lpwstr>85385EB1930A42E8A28E7CDB126CAA60</vt:lpwstr>
  </property>
  <property fmtid="{D5CDD505-2E9C-101B-9397-08002B2CF9AE}" pid="6" name="KSOProductBuildVer">
    <vt:lpwstr>2058-11.2.0.11537</vt:lpwstr>
  </property>
</Properties>
</file>