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2022_GeekBrain_Бабкин\Probability Theory\Sem01\"/>
    </mc:Choice>
  </mc:AlternateContent>
  <xr:revisionPtr revIDLastSave="0" documentId="13_ncr:1_{CCC16D01-9561-4D48-A050-C3EEBEECC9B0}" xr6:coauthVersionLast="47" xr6:coauthVersionMax="47" xr10:uidLastSave="{00000000-0000-0000-0000-000000000000}"/>
  <bookViews>
    <workbookView xWindow="-110" yWindow="-110" windowWidth="25420" windowHeight="16300" activeTab="4" xr2:uid="{00000000-000D-0000-FFFF-FFFF00000000}"/>
  </bookViews>
  <sheets>
    <sheet name="HTask_01" sheetId="5" r:id="rId1"/>
    <sheet name="HTask_02" sheetId="6" r:id="rId2"/>
    <sheet name="HTask_03" sheetId="7" r:id="rId3"/>
    <sheet name="HTask_04" sheetId="8" r:id="rId4"/>
    <sheet name="HTask_0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9" l="1"/>
  <c r="G30" i="9" s="1"/>
  <c r="E32" i="9" s="1"/>
  <c r="F27" i="9"/>
  <c r="F28" i="9" s="1"/>
  <c r="E25" i="9"/>
  <c r="E26" i="9" s="1"/>
  <c r="E25" i="8"/>
  <c r="F25" i="8"/>
  <c r="D25" i="8"/>
  <c r="E24" i="8"/>
  <c r="F24" i="8"/>
  <c r="D24" i="8"/>
  <c r="D23" i="8"/>
  <c r="D21" i="8"/>
  <c r="E21" i="8"/>
  <c r="F21" i="8"/>
  <c r="E22" i="7"/>
  <c r="C43" i="6"/>
  <c r="C42" i="6"/>
  <c r="C28" i="6"/>
  <c r="D28" i="6"/>
  <c r="D36" i="6"/>
  <c r="D38" i="6" s="1"/>
  <c r="C36" i="6"/>
  <c r="C38" i="6" s="1"/>
  <c r="D31" i="6"/>
  <c r="D33" i="6" s="1"/>
  <c r="C31" i="6"/>
  <c r="C33" i="6" s="1"/>
  <c r="D25" i="6"/>
  <c r="C25" i="6"/>
  <c r="C29" i="6" s="1"/>
  <c r="E40" i="9" l="1"/>
  <c r="E41" i="9"/>
  <c r="E42" i="9"/>
  <c r="E37" i="9"/>
  <c r="E38" i="9" s="1"/>
  <c r="H38" i="9" s="1"/>
  <c r="E34" i="9"/>
  <c r="E33" i="9"/>
  <c r="E31" i="9"/>
  <c r="H31" i="9" s="1"/>
  <c r="D29" i="7"/>
  <c r="D30" i="7" s="1"/>
  <c r="E30" i="7" s="1"/>
  <c r="C34" i="6"/>
  <c r="C35" i="6" s="1"/>
  <c r="C39" i="6"/>
  <c r="E43" i="9" l="1"/>
  <c r="E35" i="9"/>
  <c r="H35" i="9" s="1"/>
  <c r="D32" i="7"/>
  <c r="E32" i="7" s="1"/>
  <c r="D31" i="7"/>
  <c r="E31" i="7" s="1"/>
  <c r="C30" i="6"/>
  <c r="C40" i="6" s="1"/>
  <c r="C27" i="5"/>
  <c r="C26" i="5"/>
  <c r="C25" i="5"/>
  <c r="C24" i="5"/>
  <c r="E45" i="9" l="1"/>
  <c r="H45" i="9" s="1"/>
</calcChain>
</file>

<file path=xl/sharedStrings.xml><?xml version="1.0" encoding="utf-8"?>
<sst xmlns="http://schemas.openxmlformats.org/spreadsheetml/2006/main" count="100" uniqueCount="84">
  <si>
    <t>Зарплата из выборки выпускников:</t>
  </si>
  <si>
    <t>Ср.арифметическое:</t>
  </si>
  <si>
    <t>Ср.квадратичное:</t>
  </si>
  <si>
    <t>Несмещенная оценка дисперсии:</t>
  </si>
  <si>
    <t>Смещенная оценка дисперсии:</t>
  </si>
  <si>
    <t>Ящик 1</t>
  </si>
  <si>
    <t>Ящик 2</t>
  </si>
  <si>
    <t>ДАНО</t>
  </si>
  <si>
    <t>Всего мячей в ящике:</t>
  </si>
  <si>
    <t>Белые:</t>
  </si>
  <si>
    <t>Другие:</t>
  </si>
  <si>
    <t>Вытаскивают мячи за раз:</t>
  </si>
  <si>
    <t>Вероятность события:</t>
  </si>
  <si>
    <t>Вероятность события, %:</t>
  </si>
  <si>
    <t>Вытаскивают из них белые мячи:</t>
  </si>
  <si>
    <t>Вытаскивают из них НЕ белые мячи:</t>
  </si>
  <si>
    <t>ТРИ МЯЧА БЕЛЫЕ</t>
  </si>
  <si>
    <t>А1</t>
  </si>
  <si>
    <t>А2</t>
  </si>
  <si>
    <t>А3</t>
  </si>
  <si>
    <r>
      <t>P(А</t>
    </r>
    <r>
      <rPr>
        <b/>
        <vertAlign val="subscript"/>
        <sz val="11"/>
        <color theme="0"/>
        <rFont val="Calibri"/>
        <family val="2"/>
        <charset val="204"/>
        <scheme val="minor"/>
      </rPr>
      <t>1</t>
    </r>
    <r>
      <rPr>
        <b/>
        <sz val="11"/>
        <color theme="0"/>
        <rFont val="Calibri"/>
        <family val="2"/>
        <charset val="204"/>
        <scheme val="minor"/>
      </rPr>
      <t>)</t>
    </r>
  </si>
  <si>
    <r>
      <t>P(А</t>
    </r>
    <r>
      <rPr>
        <b/>
        <vertAlign val="subscript"/>
        <sz val="11"/>
        <color theme="0"/>
        <rFont val="Calibri"/>
        <family val="2"/>
        <charset val="204"/>
        <scheme val="minor"/>
      </rPr>
      <t>2</t>
    </r>
    <r>
      <rPr>
        <b/>
        <sz val="11"/>
        <color theme="0"/>
        <rFont val="Calibri"/>
        <family val="2"/>
        <charset val="204"/>
        <scheme val="minor"/>
      </rPr>
      <t>)</t>
    </r>
  </si>
  <si>
    <r>
      <t>P(А</t>
    </r>
    <r>
      <rPr>
        <b/>
        <vertAlign val="subscript"/>
        <sz val="11"/>
        <color theme="0"/>
        <rFont val="Calibri"/>
        <family val="2"/>
        <charset val="204"/>
        <scheme val="minor"/>
      </rPr>
      <t>3</t>
    </r>
    <r>
      <rPr>
        <b/>
        <sz val="11"/>
        <color theme="0"/>
        <rFont val="Calibri"/>
        <family val="2"/>
        <charset val="204"/>
        <scheme val="minor"/>
      </rPr>
      <t>)</t>
    </r>
  </si>
  <si>
    <t>P(А)</t>
  </si>
  <si>
    <t>A</t>
  </si>
  <si>
    <t>Вероятность события (3 мяча белые):</t>
  </si>
  <si>
    <t>Вероятность события (3 мяча белые), %:</t>
  </si>
  <si>
    <t>Существующие события:</t>
  </si>
  <si>
    <t>в результате выстрела, цель поражена</t>
  </si>
  <si>
    <t>выстрел произведен первым спортсменом</t>
  </si>
  <si>
    <t>выстрел произведен вторым спортсменом</t>
  </si>
  <si>
    <t>выстрел произведен третьим спортсменом</t>
  </si>
  <si>
    <t>A -</t>
  </si>
  <si>
    <t>B1 -</t>
  </si>
  <si>
    <t>B2 -</t>
  </si>
  <si>
    <t>B3 -</t>
  </si>
  <si>
    <t>Вероятность попадания</t>
  </si>
  <si>
    <t>Группа событий (3 спортсмена):</t>
  </si>
  <si>
    <t>P(A)</t>
  </si>
  <si>
    <t>Вероятность того, что выстрел произвёл первый спортсмен - PА(B1)</t>
  </si>
  <si>
    <t>Вероятность того, что выстрел произвёл второй спортсмен - PА(B2)</t>
  </si>
  <si>
    <t>Вероятность того, что выстрел произвёл третий спортсмен - PА(B3)</t>
  </si>
  <si>
    <t>Используем формулу Байеса:</t>
  </si>
  <si>
    <t>Факультет А</t>
  </si>
  <si>
    <t>Факультет В</t>
  </si>
  <si>
    <t>Факультет С</t>
  </si>
  <si>
    <t>Вероятность сдачи первой сессии:</t>
  </si>
  <si>
    <t>P(D)</t>
  </si>
  <si>
    <t>P(D)(S_)</t>
  </si>
  <si>
    <t>Вероятность того, что студент учится на факультете, %</t>
  </si>
  <si>
    <t>Деталь_1</t>
  </si>
  <si>
    <t>Деталь_3</t>
  </si>
  <si>
    <t>Деталь_2</t>
  </si>
  <si>
    <t>Вероятность поломки:</t>
  </si>
  <si>
    <r>
      <rPr>
        <sz val="11"/>
        <color theme="1"/>
        <rFont val="Calibri"/>
        <family val="2"/>
        <charset val="204"/>
      </rPr>
      <t>Ā</t>
    </r>
    <r>
      <rPr>
        <sz val="11"/>
        <color theme="1"/>
        <rFont val="Calibri"/>
        <family val="2"/>
        <scheme val="minor"/>
      </rPr>
      <t>1</t>
    </r>
  </si>
  <si>
    <t>Ā2</t>
  </si>
  <si>
    <t>Ā3</t>
  </si>
  <si>
    <t>сломалась ДЕТАЛЬ_1, по условию задачи-вероятность этого события</t>
  </si>
  <si>
    <t>сломалась ДЕТАЛЬ_2, по условию задачи-вероятность этого события</t>
  </si>
  <si>
    <t>сломалась ДЕТАЛЬ_3, по условию задачи-вероятность этого события</t>
  </si>
  <si>
    <t>противоположное событию А1 - ДЕТАЛЬ_1 НЕ сломалась, вероятность этого события</t>
  </si>
  <si>
    <t>противоположное событию А2 - ДЕТАЛЬ_2 НЕ сломалась, вероятность этого события</t>
  </si>
  <si>
    <t>противоположное событию А3 - ДЕТАЛЬ_3 НЕ сломалась, вероятность этого события</t>
  </si>
  <si>
    <t>P3</t>
  </si>
  <si>
    <t>все детали разом сломались, вероятность события</t>
  </si>
  <si>
    <t>А1 и А2 и Ā3</t>
  </si>
  <si>
    <t>А1 и А3 и Ā2</t>
  </si>
  <si>
    <t>А2 и А3 и Ā1</t>
  </si>
  <si>
    <t>P2</t>
  </si>
  <si>
    <t>ДВЕ детали сломались, вероятность события</t>
  </si>
  <si>
    <t>ОТДЕЛЬНАЯ ПОЛОМКА
(ТОЛЬКО ОДНА ДЕТАЛЬ)</t>
  </si>
  <si>
    <t>КОМБИНИРОВАННАЯ ПОЛОМКА
(ДВЕ ДЕТАЛИ)</t>
  </si>
  <si>
    <t>ОБРАТНОЕ ОТ ОТДЕЛЬНОЙ ПОЛОМКИ
(НИ ОДНА ИЗ ДЕТАЛЕЙ НЕ СЛОМАЛАСЬ)</t>
  </si>
  <si>
    <t>P0</t>
  </si>
  <si>
    <t>ВСЕ детали НЕ сломались и работают, вероятность события</t>
  </si>
  <si>
    <t>сломается хотя бы одна деталь, вероятность события</t>
  </si>
  <si>
    <t>КОМБИНИРОВАННАЯ ПОЛОМКА
(от ОДНОЙ до ДВУХ ДЕТАЛЕЙ)</t>
  </si>
  <si>
    <t>А1 и Ā2 и Ā3</t>
  </si>
  <si>
    <t>А2 и Ā1 и Ā3</t>
  </si>
  <si>
    <t>А3 и Ā1 и Ā2</t>
  </si>
  <si>
    <t>P1</t>
  </si>
  <si>
    <t>P(1,2)</t>
  </si>
  <si>
    <t>Вероятность того что в первый месяц выйдут из строя от одной до двух деталей</t>
  </si>
  <si>
    <r>
      <t>P(</t>
    </r>
    <r>
      <rPr>
        <b/>
        <sz val="11"/>
        <color theme="0"/>
        <rFont val="Calibri"/>
        <family val="2"/>
        <charset val="204"/>
      </rPr>
      <t>≥</t>
    </r>
    <r>
      <rPr>
        <b/>
        <sz val="11"/>
        <color theme="0"/>
        <rFont val="Calibri"/>
        <family val="2"/>
        <charset val="204"/>
        <scheme val="minor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</si>
</sst>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72" formatCode="0.0000"/>
    <numFmt numFmtId="17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vertAlign val="subscript"/>
      <sz val="11"/>
      <color theme="0"/>
      <name val="Calibri"/>
      <family val="2"/>
      <charset val="204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6" xfId="1" applyNumberFormat="1" applyFont="1" applyBorder="1"/>
    <xf numFmtId="0" fontId="3" fillId="2" borderId="1" xfId="0" applyFont="1" applyFill="1" applyBorder="1" applyAlignment="1">
      <alignment horizontal="right"/>
    </xf>
    <xf numFmtId="43" fontId="3" fillId="2" borderId="1" xfId="1" applyFont="1" applyFill="1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3" borderId="6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3" fillId="0" borderId="2" xfId="0" applyFont="1" applyBorder="1"/>
    <xf numFmtId="0" fontId="0" fillId="0" borderId="6" xfId="0" applyBorder="1" applyAlignment="1">
      <alignment horizontal="right"/>
    </xf>
    <xf numFmtId="49" fontId="0" fillId="0" borderId="7" xfId="0" applyNumberFormat="1" applyBorder="1" applyAlignment="1">
      <alignment horizontal="right" indent="1"/>
    </xf>
    <xf numFmtId="49" fontId="0" fillId="0" borderId="8" xfId="0" applyNumberFormat="1" applyBorder="1" applyAlignment="1">
      <alignment horizontal="right" indent="1"/>
    </xf>
    <xf numFmtId="0" fontId="0" fillId="0" borderId="13" xfId="0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2" fontId="4" fillId="2" borderId="10" xfId="1" applyNumberFormat="1" applyFont="1" applyFill="1" applyBorder="1" applyAlignment="1">
      <alignment horizontal="center" vertical="center"/>
    </xf>
    <xf numFmtId="172" fontId="4" fillId="2" borderId="18" xfId="1" applyNumberFormat="1" applyFont="1" applyFill="1" applyBorder="1" applyAlignment="1">
      <alignment horizontal="center" vertical="center"/>
    </xf>
    <xf numFmtId="10" fontId="4" fillId="2" borderId="11" xfId="2" applyNumberFormat="1" applyFont="1" applyFill="1" applyBorder="1" applyAlignment="1">
      <alignment horizontal="center"/>
    </xf>
    <xf numFmtId="10" fontId="4" fillId="2" borderId="19" xfId="2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0" xfId="1" applyNumberFormat="1" applyFont="1" applyBorder="1"/>
    <xf numFmtId="164" fontId="0" fillId="3" borderId="10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5" xfId="0" applyBorder="1"/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4" xfId="0" applyFont="1" applyBorder="1"/>
    <xf numFmtId="0" fontId="1" fillId="4" borderId="4" xfId="0" applyFont="1" applyFill="1" applyBorder="1"/>
    <xf numFmtId="0" fontId="1" fillId="4" borderId="17" xfId="0" applyFont="1" applyFill="1" applyBorder="1"/>
    <xf numFmtId="0" fontId="1" fillId="0" borderId="6" xfId="0" applyFont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9" fillId="2" borderId="10" xfId="0" applyFont="1" applyFill="1" applyBorder="1" applyAlignment="1">
      <alignment horizontal="right"/>
    </xf>
    <xf numFmtId="0" fontId="9" fillId="2" borderId="26" xfId="0" applyFont="1" applyFill="1" applyBorder="1" applyAlignment="1">
      <alignment horizontal="right"/>
    </xf>
    <xf numFmtId="0" fontId="9" fillId="2" borderId="11" xfId="0" applyFont="1" applyFill="1" applyBorder="1" applyAlignment="1">
      <alignment horizontal="right"/>
    </xf>
    <xf numFmtId="9" fontId="9" fillId="2" borderId="18" xfId="2" applyFont="1" applyFill="1" applyBorder="1" applyAlignment="1">
      <alignment horizontal="center" vertical="center"/>
    </xf>
    <xf numFmtId="9" fontId="9" fillId="2" borderId="38" xfId="2" applyFont="1" applyFill="1" applyBorder="1" applyAlignment="1">
      <alignment horizontal="center" vertical="center"/>
    </xf>
    <xf numFmtId="9" fontId="9" fillId="2" borderId="19" xfId="2" applyFont="1" applyFill="1" applyBorder="1" applyAlignment="1">
      <alignment horizontal="center" vertical="center"/>
    </xf>
    <xf numFmtId="177" fontId="9" fillId="2" borderId="6" xfId="1" applyNumberFormat="1" applyFont="1" applyFill="1" applyBorder="1" applyAlignment="1">
      <alignment horizontal="center" vertical="center"/>
    </xf>
    <xf numFmtId="177" fontId="9" fillId="2" borderId="7" xfId="1" applyNumberFormat="1" applyFont="1" applyFill="1" applyBorder="1" applyAlignment="1">
      <alignment horizontal="center" vertical="center"/>
    </xf>
    <xf numFmtId="177" fontId="9" fillId="2" borderId="8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0" fillId="0" borderId="42" xfId="0" applyBorder="1"/>
    <xf numFmtId="0" fontId="0" fillId="0" borderId="43" xfId="0" applyBorder="1"/>
    <xf numFmtId="0" fontId="0" fillId="0" borderId="21" xfId="0" applyBorder="1"/>
    <xf numFmtId="0" fontId="0" fillId="0" borderId="22" xfId="0" applyBorder="1"/>
    <xf numFmtId="0" fontId="0" fillId="0" borderId="31" xfId="0" applyBorder="1"/>
    <xf numFmtId="0" fontId="0" fillId="0" borderId="41" xfId="0" applyFill="1" applyBorder="1"/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2" borderId="28" xfId="0" applyFont="1" applyFill="1" applyBorder="1" applyAlignment="1">
      <alignment horizontal="right"/>
    </xf>
    <xf numFmtId="177" fontId="4" fillId="2" borderId="33" xfId="1" applyNumberFormat="1" applyFont="1" applyFill="1" applyBorder="1" applyAlignment="1">
      <alignment horizontal="center" vertical="center"/>
    </xf>
    <xf numFmtId="177" fontId="4" fillId="2" borderId="34" xfId="1" applyNumberFormat="1" applyFont="1" applyFill="1" applyBorder="1" applyAlignment="1">
      <alignment horizontal="center" vertical="center"/>
    </xf>
    <xf numFmtId="0" fontId="4" fillId="2" borderId="30" xfId="0" applyFont="1" applyFill="1" applyBorder="1"/>
    <xf numFmtId="9" fontId="4" fillId="2" borderId="36" xfId="2" applyFont="1" applyFill="1" applyBorder="1" applyAlignment="1">
      <alignment horizontal="center" vertical="center"/>
    </xf>
    <xf numFmtId="9" fontId="4" fillId="2" borderId="37" xfId="2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5" borderId="2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1" fillId="6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/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3" borderId="25" xfId="0" applyFill="1" applyBorder="1" applyAlignment="1">
      <alignment horizontal="center"/>
    </xf>
    <xf numFmtId="0" fontId="0" fillId="3" borderId="2" xfId="0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5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0" xfId="0" applyBorder="1"/>
    <xf numFmtId="0" fontId="0" fillId="0" borderId="26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4" fillId="2" borderId="20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54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44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10" fontId="4" fillId="2" borderId="2" xfId="2" applyNumberFormat="1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3" fillId="0" borderId="46" xfId="0" applyFont="1" applyBorder="1"/>
    <xf numFmtId="0" fontId="4" fillId="2" borderId="2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4">
    <cellStyle name="Обычный" xfId="0" builtinId="0"/>
    <cellStyle name="Процентный" xfId="2" builtinId="5"/>
    <cellStyle name="Финансовый" xfId="1" builtinId="3"/>
    <cellStyle name="Финансовый 2" xfId="3" xr:uid="{886E45B6-80D2-4D20-B737-A5908B403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133350</xdr:rowOff>
    </xdr:from>
    <xdr:to>
      <xdr:col>27</xdr:col>
      <xdr:colOff>227411</xdr:colOff>
      <xdr:row>19</xdr:row>
      <xdr:rowOff>25574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E0F937-531F-3C54-C52A-5E2CD98B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" y="133350"/>
          <a:ext cx="12186276" cy="33910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196850</xdr:colOff>
      <xdr:row>26</xdr:row>
      <xdr:rowOff>139701</xdr:rowOff>
    </xdr:from>
    <xdr:to>
      <xdr:col>10</xdr:col>
      <xdr:colOff>133850</xdr:colOff>
      <xdr:row>29</xdr:row>
      <xdr:rowOff>29874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F303F49-B85F-5A98-6C50-80E5FB7B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7400" y="4927601"/>
          <a:ext cx="1080000" cy="4426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190499</xdr:colOff>
      <xdr:row>29</xdr:row>
      <xdr:rowOff>158749</xdr:rowOff>
    </xdr:from>
    <xdr:to>
      <xdr:col>10</xdr:col>
      <xdr:colOff>127499</xdr:colOff>
      <xdr:row>32</xdr:row>
      <xdr:rowOff>169777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3A93B47-AF53-1840-8086-F57CDA32C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49" y="5499099"/>
          <a:ext cx="1080000" cy="5634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190500</xdr:colOff>
      <xdr:row>33</xdr:row>
      <xdr:rowOff>120649</xdr:rowOff>
    </xdr:from>
    <xdr:to>
      <xdr:col>10</xdr:col>
      <xdr:colOff>127500</xdr:colOff>
      <xdr:row>36</xdr:row>
      <xdr:rowOff>84720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E581091-0508-417E-2360-91A4BFE5A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1050" y="6197599"/>
          <a:ext cx="1080000" cy="51652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6</xdr:col>
      <xdr:colOff>185616</xdr:colOff>
      <xdr:row>23</xdr:row>
      <xdr:rowOff>83039</xdr:rowOff>
    </xdr:from>
    <xdr:to>
      <xdr:col>10</xdr:col>
      <xdr:colOff>122616</xdr:colOff>
      <xdr:row>25</xdr:row>
      <xdr:rowOff>160314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C7073D9-37B6-3E99-7E38-D93149C6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6166" y="4318489"/>
          <a:ext cx="1080000" cy="44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3</xdr:col>
      <xdr:colOff>25400</xdr:colOff>
      <xdr:row>23</xdr:row>
      <xdr:rowOff>116115</xdr:rowOff>
    </xdr:from>
    <xdr:to>
      <xdr:col>6</xdr:col>
      <xdr:colOff>185616</xdr:colOff>
      <xdr:row>24</xdr:row>
      <xdr:rowOff>121677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E4264FEA-A1D5-9C7A-A859-F639992C5FFC}"/>
            </a:ext>
          </a:extLst>
        </xdr:cNvPr>
        <xdr:cNvCxnSpPr>
          <a:stCxn id="7" idx="1"/>
        </xdr:cNvCxnSpPr>
      </xdr:nvCxnSpPr>
      <xdr:spPr>
        <a:xfrm flipH="1" flipV="1">
          <a:off x="3581400" y="4372429"/>
          <a:ext cx="1020187" cy="190619"/>
        </a:xfrm>
        <a:prstGeom prst="straightConnector1">
          <a:avLst/>
        </a:prstGeom>
        <a:ln>
          <a:solidFill>
            <a:srgbClr val="00B050"/>
          </a:solidFill>
          <a:headEnd type="oval" w="med" len="med"/>
          <a:tailEnd type="triangle" w="med" len="me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21771</xdr:colOff>
      <xdr:row>24</xdr:row>
      <xdr:rowOff>108858</xdr:rowOff>
    </xdr:from>
    <xdr:to>
      <xdr:col>6</xdr:col>
      <xdr:colOff>196850</xdr:colOff>
      <xdr:row>27</xdr:row>
      <xdr:rowOff>177316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5F29751F-1594-4C27-8BC0-637AF5435B39}"/>
            </a:ext>
          </a:extLst>
        </xdr:cNvPr>
        <xdr:cNvCxnSpPr>
          <a:stCxn id="4" idx="1"/>
        </xdr:cNvCxnSpPr>
      </xdr:nvCxnSpPr>
      <xdr:spPr>
        <a:xfrm flipH="1" flipV="1">
          <a:off x="3577771" y="4550229"/>
          <a:ext cx="1035050" cy="623630"/>
        </a:xfrm>
        <a:prstGeom prst="straightConnector1">
          <a:avLst/>
        </a:prstGeom>
        <a:ln>
          <a:solidFill>
            <a:srgbClr val="00B050"/>
          </a:solidFill>
          <a:headEnd type="oval" w="med" len="med"/>
          <a:tailEnd type="triangle" w="med" len="me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25399</xdr:colOff>
      <xdr:row>25</xdr:row>
      <xdr:rowOff>90714</xdr:rowOff>
    </xdr:from>
    <xdr:to>
      <xdr:col>6</xdr:col>
      <xdr:colOff>190499</xdr:colOff>
      <xdr:row>31</xdr:row>
      <xdr:rowOff>71735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C00F04D-5EEB-4B30-B256-8630491B811E}"/>
            </a:ext>
          </a:extLst>
        </xdr:cNvPr>
        <xdr:cNvCxnSpPr>
          <a:stCxn id="5" idx="1"/>
        </xdr:cNvCxnSpPr>
      </xdr:nvCxnSpPr>
      <xdr:spPr>
        <a:xfrm flipH="1" flipV="1">
          <a:off x="3581399" y="4717143"/>
          <a:ext cx="1025071" cy="1091363"/>
        </a:xfrm>
        <a:prstGeom prst="straightConnector1">
          <a:avLst/>
        </a:prstGeom>
        <a:ln>
          <a:solidFill>
            <a:srgbClr val="00B050"/>
          </a:solidFill>
          <a:headEnd type="oval" w="med" len="med"/>
          <a:tailEnd type="triangle" w="med" len="me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14513</xdr:colOff>
      <xdr:row>26</xdr:row>
      <xdr:rowOff>94342</xdr:rowOff>
    </xdr:from>
    <xdr:to>
      <xdr:col>6</xdr:col>
      <xdr:colOff>190500</xdr:colOff>
      <xdr:row>35</xdr:row>
      <xdr:rowOff>10156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66F52659-FD31-447B-9423-8B553721D751}"/>
            </a:ext>
          </a:extLst>
        </xdr:cNvPr>
        <xdr:cNvCxnSpPr>
          <a:stCxn id="6" idx="1"/>
        </xdr:cNvCxnSpPr>
      </xdr:nvCxnSpPr>
      <xdr:spPr>
        <a:xfrm flipH="1" flipV="1">
          <a:off x="3570513" y="4905828"/>
          <a:ext cx="1035958" cy="1581328"/>
        </a:xfrm>
        <a:prstGeom prst="straightConnector1">
          <a:avLst/>
        </a:prstGeom>
        <a:ln>
          <a:solidFill>
            <a:srgbClr val="00B050"/>
          </a:solidFill>
          <a:headEnd type="oval" w="med" len="med"/>
          <a:tailEnd type="triangle" w="med" len="med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18</xdr:col>
      <xdr:colOff>178702</xdr:colOff>
      <xdr:row>18</xdr:row>
      <xdr:rowOff>171624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6DC97C-73BF-4B8B-93BA-913E57365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0"/>
          <a:ext cx="12186276" cy="33910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276087</xdr:colOff>
      <xdr:row>27</xdr:row>
      <xdr:rowOff>154609</xdr:rowOff>
    </xdr:from>
    <xdr:to>
      <xdr:col>8</xdr:col>
      <xdr:colOff>333611</xdr:colOff>
      <xdr:row>30</xdr:row>
      <xdr:rowOff>74844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D24809B-042C-A094-F5E7-C75E3F873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3957" y="5118652"/>
          <a:ext cx="1879697" cy="4889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292652</xdr:colOff>
      <xdr:row>32</xdr:row>
      <xdr:rowOff>132523</xdr:rowOff>
    </xdr:from>
    <xdr:to>
      <xdr:col>8</xdr:col>
      <xdr:colOff>585138</xdr:colOff>
      <xdr:row>35</xdr:row>
      <xdr:rowOff>52759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EB9F05F-34C6-EC08-851B-6BFDB9AE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5435" y="6051827"/>
          <a:ext cx="2114659" cy="4889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292651</xdr:colOff>
      <xdr:row>37</xdr:row>
      <xdr:rowOff>44174</xdr:rowOff>
    </xdr:from>
    <xdr:to>
      <xdr:col>8</xdr:col>
      <xdr:colOff>369226</xdr:colOff>
      <xdr:row>39</xdr:row>
      <xdr:rowOff>189422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99A3CBE-6A4F-378C-C6E4-B2FAAA4C8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5434" y="6907696"/>
          <a:ext cx="1898748" cy="52072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298173</xdr:colOff>
      <xdr:row>40</xdr:row>
      <xdr:rowOff>154609</xdr:rowOff>
    </xdr:from>
    <xdr:to>
      <xdr:col>13</xdr:col>
      <xdr:colOff>208138</xdr:colOff>
      <xdr:row>43</xdr:row>
      <xdr:rowOff>43092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12CF5CF-21CB-76E4-FB01-BB09E3115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60956" y="7586870"/>
          <a:ext cx="4769095" cy="4572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504209</xdr:colOff>
      <xdr:row>18</xdr:row>
      <xdr:rowOff>41587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5EDC0AA-B45F-4EF4-85B1-556D9F214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6459" cy="33562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69850</xdr:colOff>
      <xdr:row>24</xdr:row>
      <xdr:rowOff>165100</xdr:rowOff>
    </xdr:from>
    <xdr:to>
      <xdr:col>4</xdr:col>
      <xdr:colOff>400144</xdr:colOff>
      <xdr:row>27</xdr:row>
      <xdr:rowOff>63523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23A70B-7369-F7A6-DE68-5972CDE3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8900" y="4610100"/>
          <a:ext cx="1835244" cy="45087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364509</xdr:colOff>
      <xdr:row>18</xdr:row>
      <xdr:rowOff>41587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BAFB04-00E4-4018-A93F-BAC280FBD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6459" cy="33562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260350</xdr:colOff>
      <xdr:row>25</xdr:row>
      <xdr:rowOff>139700</xdr:rowOff>
    </xdr:from>
    <xdr:to>
      <xdr:col>5</xdr:col>
      <xdr:colOff>514443</xdr:colOff>
      <xdr:row>31</xdr:row>
      <xdr:rowOff>127056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9398CD8-C0BE-DFFF-75D9-906EF0E3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45050" y="4781550"/>
          <a:ext cx="1809843" cy="10922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523259</xdr:colOff>
      <xdr:row>18</xdr:row>
      <xdr:rowOff>41587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94DBB35-F123-4C5B-95A3-7CA2D389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6459" cy="33562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7579-B4CB-4198-98DF-7559B5A282BF}">
  <dimension ref="B23:V27"/>
  <sheetViews>
    <sheetView zoomScale="130" zoomScaleNormal="130" workbookViewId="0">
      <selection activeCell="M28" sqref="M28"/>
    </sheetView>
  </sheetViews>
  <sheetFormatPr defaultRowHeight="14.5" x14ac:dyDescent="0.35"/>
  <cols>
    <col min="2" max="2" width="33" bestFit="1" customWidth="1"/>
    <col min="3" max="3" width="9.1796875" bestFit="1" customWidth="1"/>
    <col min="4" max="21" width="4.08984375" bestFit="1" customWidth="1"/>
    <col min="22" max="22" width="5.08984375" bestFit="1" customWidth="1"/>
  </cols>
  <sheetData>
    <row r="23" spans="2:22" s="1" customFormat="1" x14ac:dyDescent="0.35">
      <c r="B23" s="2" t="s">
        <v>0</v>
      </c>
      <c r="C23" s="2">
        <v>100</v>
      </c>
      <c r="D23" s="2">
        <v>80</v>
      </c>
      <c r="E23" s="2">
        <v>75</v>
      </c>
      <c r="F23" s="2">
        <v>77</v>
      </c>
      <c r="G23" s="2">
        <v>89</v>
      </c>
      <c r="H23" s="2">
        <v>33</v>
      </c>
      <c r="I23" s="2">
        <v>45</v>
      </c>
      <c r="J23" s="2">
        <v>25</v>
      </c>
      <c r="K23" s="2">
        <v>65</v>
      </c>
      <c r="L23" s="2">
        <v>17</v>
      </c>
      <c r="M23" s="2">
        <v>30</v>
      </c>
      <c r="N23" s="2">
        <v>24</v>
      </c>
      <c r="O23" s="2">
        <v>57</v>
      </c>
      <c r="P23" s="2">
        <v>55</v>
      </c>
      <c r="Q23" s="2">
        <v>70</v>
      </c>
      <c r="R23" s="2">
        <v>75</v>
      </c>
      <c r="S23" s="2">
        <v>65</v>
      </c>
      <c r="T23" s="2">
        <v>84</v>
      </c>
      <c r="U23" s="2">
        <v>90</v>
      </c>
      <c r="V23" s="2">
        <v>150</v>
      </c>
    </row>
    <row r="24" spans="2:22" x14ac:dyDescent="0.35">
      <c r="B24" s="4" t="s">
        <v>1</v>
      </c>
      <c r="C24" s="5">
        <f>AVERAGEA(C23:V23)</f>
        <v>65.3</v>
      </c>
    </row>
    <row r="25" spans="2:22" x14ac:dyDescent="0.35">
      <c r="B25" s="4" t="s">
        <v>2</v>
      </c>
      <c r="C25" s="5">
        <f>_xlfn.STDEV.P(C23:V23)</f>
        <v>30.823854398825596</v>
      </c>
    </row>
    <row r="26" spans="2:22" x14ac:dyDescent="0.35">
      <c r="B26" s="4" t="s">
        <v>4</v>
      </c>
      <c r="C26" s="5">
        <f>_xlfn.VAR.P(C23:V23)</f>
        <v>950.11</v>
      </c>
    </row>
    <row r="27" spans="2:22" x14ac:dyDescent="0.35">
      <c r="B27" s="4" t="s">
        <v>3</v>
      </c>
      <c r="C27" s="5">
        <f>_xlfn.VAR.S(C23:V23)</f>
        <v>1000.115789473684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2190-E710-469A-BD7D-A8AE30E5BE40}">
  <dimension ref="A21:E43"/>
  <sheetViews>
    <sheetView topLeftCell="A16" zoomScale="115" zoomScaleNormal="115" workbookViewId="0">
      <selection activeCell="K26" sqref="K26"/>
    </sheetView>
  </sheetViews>
  <sheetFormatPr defaultRowHeight="14.5" x14ac:dyDescent="0.35"/>
  <cols>
    <col min="1" max="1" width="3.36328125" bestFit="1" customWidth="1"/>
    <col min="2" max="2" width="36.81640625" bestFit="1" customWidth="1"/>
    <col min="3" max="4" width="7.08984375" bestFit="1" customWidth="1"/>
    <col min="5" max="5" width="5.08984375" bestFit="1" customWidth="1"/>
  </cols>
  <sheetData>
    <row r="21" spans="1:5" ht="15" thickBot="1" x14ac:dyDescent="0.4">
      <c r="A21" s="6"/>
      <c r="B21" s="25" t="s">
        <v>16</v>
      </c>
      <c r="C21" s="26"/>
      <c r="D21" s="26"/>
    </row>
    <row r="22" spans="1:5" ht="15" thickBot="1" x14ac:dyDescent="0.4">
      <c r="A22" s="6"/>
      <c r="B22" s="15"/>
      <c r="C22" s="37" t="s">
        <v>5</v>
      </c>
      <c r="D22" s="7" t="s">
        <v>6</v>
      </c>
      <c r="E22" s="6"/>
    </row>
    <row r="23" spans="1:5" ht="14.5" customHeight="1" x14ac:dyDescent="0.35">
      <c r="A23" s="27" t="s">
        <v>7</v>
      </c>
      <c r="B23" s="16" t="s">
        <v>8</v>
      </c>
      <c r="C23" s="38">
        <v>8</v>
      </c>
      <c r="D23" s="9">
        <v>12</v>
      </c>
    </row>
    <row r="24" spans="1:5" x14ac:dyDescent="0.35">
      <c r="A24" s="28"/>
      <c r="B24" s="17" t="s">
        <v>9</v>
      </c>
      <c r="C24" s="39">
        <v>5</v>
      </c>
      <c r="D24" s="8">
        <v>5</v>
      </c>
    </row>
    <row r="25" spans="1:5" ht="15" thickBot="1" x14ac:dyDescent="0.4">
      <c r="A25" s="29"/>
      <c r="B25" s="18" t="s">
        <v>10</v>
      </c>
      <c r="C25" s="40">
        <f>C23-C24</f>
        <v>3</v>
      </c>
      <c r="D25" s="10">
        <f>D23-D24</f>
        <v>7</v>
      </c>
    </row>
    <row r="26" spans="1:5" x14ac:dyDescent="0.35">
      <c r="A26" s="30" t="s">
        <v>17</v>
      </c>
      <c r="B26" s="16" t="s">
        <v>11</v>
      </c>
      <c r="C26" s="41">
        <v>2</v>
      </c>
      <c r="D26" s="3">
        <v>4</v>
      </c>
    </row>
    <row r="27" spans="1:5" ht="15" thickBot="1" x14ac:dyDescent="0.4">
      <c r="A27" s="31"/>
      <c r="B27" s="19" t="s">
        <v>14</v>
      </c>
      <c r="C27" s="11">
        <v>0</v>
      </c>
      <c r="D27" s="12">
        <v>3</v>
      </c>
    </row>
    <row r="28" spans="1:5" ht="15" thickBot="1" x14ac:dyDescent="0.4">
      <c r="A28" s="31"/>
      <c r="B28" s="14" t="s">
        <v>15</v>
      </c>
      <c r="C28" s="42">
        <f>C26-C27</f>
        <v>2</v>
      </c>
      <c r="D28" s="13">
        <f>D26-D27</f>
        <v>1</v>
      </c>
    </row>
    <row r="29" spans="1:5" x14ac:dyDescent="0.35">
      <c r="A29" s="31"/>
      <c r="B29" s="43" t="s">
        <v>12</v>
      </c>
      <c r="C29" s="33">
        <f>((COMBIN($C$24,C27)*COMBIN($C$25,C28)/COMBIN($C$23,C26))*((COMBIN($D$24,D27)*COMBIN($D$25,D28)/COMBIN($D$23,D26))))</f>
        <v>1.515151515151515E-2</v>
      </c>
      <c r="D29" s="34"/>
      <c r="E29" s="23" t="s">
        <v>20</v>
      </c>
    </row>
    <row r="30" spans="1:5" ht="15" thickBot="1" x14ac:dyDescent="0.4">
      <c r="A30" s="32"/>
      <c r="B30" s="44" t="s">
        <v>13</v>
      </c>
      <c r="C30" s="35">
        <f>C29</f>
        <v>1.515151515151515E-2</v>
      </c>
      <c r="D30" s="36"/>
      <c r="E30" s="24"/>
    </row>
    <row r="31" spans="1:5" x14ac:dyDescent="0.35">
      <c r="A31" s="20" t="s">
        <v>18</v>
      </c>
      <c r="B31" s="16" t="s">
        <v>11</v>
      </c>
      <c r="C31" s="41">
        <f>C26</f>
        <v>2</v>
      </c>
      <c r="D31" s="3">
        <f>D26</f>
        <v>4</v>
      </c>
    </row>
    <row r="32" spans="1:5" ht="15" thickBot="1" x14ac:dyDescent="0.4">
      <c r="A32" s="21"/>
      <c r="B32" s="19" t="s">
        <v>14</v>
      </c>
      <c r="C32" s="11">
        <v>1</v>
      </c>
      <c r="D32" s="12">
        <v>2</v>
      </c>
    </row>
    <row r="33" spans="1:5" ht="15" thickBot="1" x14ac:dyDescent="0.4">
      <c r="A33" s="21"/>
      <c r="B33" s="14" t="s">
        <v>15</v>
      </c>
      <c r="C33" s="42">
        <f>C31-C32</f>
        <v>1</v>
      </c>
      <c r="D33" s="13">
        <f>D31-D32</f>
        <v>2</v>
      </c>
    </row>
    <row r="34" spans="1:5" ht="14.5" customHeight="1" x14ac:dyDescent="0.35">
      <c r="A34" s="21"/>
      <c r="B34" s="43" t="s">
        <v>12</v>
      </c>
      <c r="C34" s="33">
        <f>((COMBIN($C$24,C32)*COMBIN($C$25,C33)/COMBIN($C$23,C31))*((COMBIN($D$24,D32)*COMBIN($D$25,D33)/COMBIN($D$23,D31))))</f>
        <v>0.22727272727272727</v>
      </c>
      <c r="D34" s="34"/>
      <c r="E34" s="23" t="s">
        <v>21</v>
      </c>
    </row>
    <row r="35" spans="1:5" ht="15" thickBot="1" x14ac:dyDescent="0.4">
      <c r="A35" s="22"/>
      <c r="B35" s="44" t="s">
        <v>13</v>
      </c>
      <c r="C35" s="35">
        <f>C34</f>
        <v>0.22727272727272727</v>
      </c>
      <c r="D35" s="36"/>
      <c r="E35" s="24"/>
    </row>
    <row r="36" spans="1:5" x14ac:dyDescent="0.35">
      <c r="A36" s="20" t="s">
        <v>19</v>
      </c>
      <c r="B36" s="16" t="s">
        <v>11</v>
      </c>
      <c r="C36" s="41">
        <f>C26</f>
        <v>2</v>
      </c>
      <c r="D36" s="3">
        <f>D26</f>
        <v>4</v>
      </c>
    </row>
    <row r="37" spans="1:5" ht="15" thickBot="1" x14ac:dyDescent="0.4">
      <c r="A37" s="21"/>
      <c r="B37" s="19" t="s">
        <v>14</v>
      </c>
      <c r="C37" s="11">
        <v>2</v>
      </c>
      <c r="D37" s="12">
        <v>1</v>
      </c>
    </row>
    <row r="38" spans="1:5" ht="15" thickBot="1" x14ac:dyDescent="0.4">
      <c r="A38" s="21"/>
      <c r="B38" s="14" t="s">
        <v>15</v>
      </c>
      <c r="C38" s="42">
        <f>C36-C37</f>
        <v>0</v>
      </c>
      <c r="D38" s="13">
        <f>D36-D37</f>
        <v>3</v>
      </c>
    </row>
    <row r="39" spans="1:5" ht="14.5" customHeight="1" x14ac:dyDescent="0.35">
      <c r="A39" s="21"/>
      <c r="B39" s="43" t="s">
        <v>12</v>
      </c>
      <c r="C39" s="33">
        <f>((COMBIN($C$24,C37)*COMBIN($C$25,C38)/COMBIN($C$23,C36))*((COMBIN($D$24,D37)*COMBIN($D$25,D38)/COMBIN($D$23,D36))))</f>
        <v>0.12626262626262627</v>
      </c>
      <c r="D39" s="34"/>
      <c r="E39" s="23" t="s">
        <v>22</v>
      </c>
    </row>
    <row r="40" spans="1:5" ht="15" thickBot="1" x14ac:dyDescent="0.4">
      <c r="A40" s="22"/>
      <c r="B40" s="44" t="s">
        <v>13</v>
      </c>
      <c r="C40" s="35">
        <f>C39</f>
        <v>0.12626262626262627</v>
      </c>
      <c r="D40" s="36"/>
      <c r="E40" s="24"/>
    </row>
    <row r="41" spans="1:5" ht="15" thickBot="1" x14ac:dyDescent="0.4"/>
    <row r="42" spans="1:5" ht="14.5" customHeight="1" x14ac:dyDescent="0.35">
      <c r="A42" s="30" t="s">
        <v>24</v>
      </c>
      <c r="B42" s="43" t="s">
        <v>25</v>
      </c>
      <c r="C42" s="33">
        <f>C29+C34+C39</f>
        <v>0.36868686868686867</v>
      </c>
      <c r="D42" s="34"/>
      <c r="E42" s="23" t="s">
        <v>23</v>
      </c>
    </row>
    <row r="43" spans="1:5" ht="15" thickBot="1" x14ac:dyDescent="0.4">
      <c r="A43" s="32"/>
      <c r="B43" s="44" t="s">
        <v>26</v>
      </c>
      <c r="C43" s="35">
        <f>C42</f>
        <v>0.36868686868686867</v>
      </c>
      <c r="D43" s="36"/>
      <c r="E43" s="24"/>
    </row>
  </sheetData>
  <mergeCells count="18">
    <mergeCell ref="C42:D42"/>
    <mergeCell ref="C43:D43"/>
    <mergeCell ref="E42:E43"/>
    <mergeCell ref="A42:A43"/>
    <mergeCell ref="E29:E30"/>
    <mergeCell ref="A31:A35"/>
    <mergeCell ref="C39:D39"/>
    <mergeCell ref="C40:D40"/>
    <mergeCell ref="B21:D21"/>
    <mergeCell ref="A23:A25"/>
    <mergeCell ref="A26:A30"/>
    <mergeCell ref="C29:D29"/>
    <mergeCell ref="C30:D30"/>
    <mergeCell ref="A36:A40"/>
    <mergeCell ref="E39:E40"/>
    <mergeCell ref="E34:E35"/>
    <mergeCell ref="C34:D34"/>
    <mergeCell ref="C35:D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8C14-3D92-4A3A-A68F-751E5E83E508}">
  <dimension ref="A19:E34"/>
  <sheetViews>
    <sheetView topLeftCell="A4" workbookViewId="0">
      <selection activeCell="B20" sqref="B20:C20"/>
    </sheetView>
  </sheetViews>
  <sheetFormatPr defaultRowHeight="14.5" x14ac:dyDescent="0.35"/>
  <cols>
    <col min="2" max="2" width="4" bestFit="1" customWidth="1"/>
    <col min="3" max="3" width="60.26953125" bestFit="1" customWidth="1"/>
    <col min="4" max="4" width="21.54296875" bestFit="1" customWidth="1"/>
    <col min="5" max="5" width="28.6328125" bestFit="1" customWidth="1"/>
  </cols>
  <sheetData>
    <row r="19" spans="1:5" ht="15" thickBot="1" x14ac:dyDescent="0.4"/>
    <row r="20" spans="1:5" ht="15" thickBot="1" x14ac:dyDescent="0.4">
      <c r="B20" s="53" t="s">
        <v>27</v>
      </c>
      <c r="C20" s="54"/>
      <c r="D20" s="49" t="s">
        <v>36</v>
      </c>
    </row>
    <row r="21" spans="1:5" ht="15" thickBot="1" x14ac:dyDescent="0.4">
      <c r="B21" s="58" t="s">
        <v>32</v>
      </c>
      <c r="C21" s="55" t="s">
        <v>28</v>
      </c>
      <c r="D21" s="50"/>
      <c r="E21" t="s">
        <v>37</v>
      </c>
    </row>
    <row r="22" spans="1:5" x14ac:dyDescent="0.35">
      <c r="A22" s="46">
        <v>1</v>
      </c>
      <c r="B22" s="59" t="s">
        <v>33</v>
      </c>
      <c r="C22" s="56" t="s">
        <v>29</v>
      </c>
      <c r="D22" s="51">
        <v>0.9</v>
      </c>
      <c r="E22" s="61">
        <f>1/(A22+A23+A24)</f>
        <v>0.33333333333333331</v>
      </c>
    </row>
    <row r="23" spans="1:5" x14ac:dyDescent="0.35">
      <c r="A23" s="46">
        <v>1</v>
      </c>
      <c r="B23" s="59" t="s">
        <v>34</v>
      </c>
      <c r="C23" s="56" t="s">
        <v>30</v>
      </c>
      <c r="D23" s="51">
        <v>0.8</v>
      </c>
      <c r="E23" s="62"/>
    </row>
    <row r="24" spans="1:5" ht="15" thickBot="1" x14ac:dyDescent="0.4">
      <c r="A24" s="46">
        <v>1</v>
      </c>
      <c r="B24" s="60" t="s">
        <v>35</v>
      </c>
      <c r="C24" s="57" t="s">
        <v>31</v>
      </c>
      <c r="D24" s="52">
        <v>0.6</v>
      </c>
      <c r="E24" s="63"/>
    </row>
    <row r="25" spans="1:5" s="78" customFormat="1" x14ac:dyDescent="0.35">
      <c r="B25" s="74"/>
      <c r="C25" s="75"/>
      <c r="D25" s="76"/>
      <c r="E25" s="77"/>
    </row>
    <row r="26" spans="1:5" s="78" customFormat="1" x14ac:dyDescent="0.35">
      <c r="B26" s="74"/>
      <c r="C26" s="79" t="s">
        <v>42</v>
      </c>
      <c r="D26" s="76"/>
      <c r="E26" s="77"/>
    </row>
    <row r="27" spans="1:5" s="78" customFormat="1" x14ac:dyDescent="0.35">
      <c r="B27" s="74"/>
      <c r="C27" s="75"/>
      <c r="D27" s="76"/>
      <c r="E27" s="77"/>
    </row>
    <row r="29" spans="1:5" ht="15" thickBot="1" x14ac:dyDescent="0.4">
      <c r="C29" s="45" t="s">
        <v>38</v>
      </c>
      <c r="D29" s="64">
        <f>E22*D22+E22*D23+E22*D24</f>
        <v>0.76666666666666661</v>
      </c>
    </row>
    <row r="30" spans="1:5" x14ac:dyDescent="0.35">
      <c r="C30" s="65" t="s">
        <v>39</v>
      </c>
      <c r="D30" s="71">
        <f>$E$22*D22/$D$29</f>
        <v>0.39130434782608697</v>
      </c>
      <c r="E30" s="68">
        <f>D30</f>
        <v>0.39130434782608697</v>
      </c>
    </row>
    <row r="31" spans="1:5" x14ac:dyDescent="0.35">
      <c r="C31" s="66" t="s">
        <v>40</v>
      </c>
      <c r="D31" s="72">
        <f>$E$22*D23/$D$29</f>
        <v>0.34782608695652178</v>
      </c>
      <c r="E31" s="69">
        <f t="shared" ref="E31:E32" si="0">D31</f>
        <v>0.34782608695652178</v>
      </c>
    </row>
    <row r="32" spans="1:5" ht="15" thickBot="1" x14ac:dyDescent="0.4">
      <c r="C32" s="67" t="s">
        <v>41</v>
      </c>
      <c r="D32" s="73">
        <f>$E$22*D24/$D$29</f>
        <v>0.2608695652173913</v>
      </c>
      <c r="E32" s="70">
        <f t="shared" si="0"/>
        <v>0.2608695652173913</v>
      </c>
    </row>
    <row r="33" spans="3:3" x14ac:dyDescent="0.35">
      <c r="C33" s="45"/>
    </row>
    <row r="34" spans="3:3" x14ac:dyDescent="0.35">
      <c r="C34" s="45"/>
    </row>
  </sheetData>
  <mergeCells count="2">
    <mergeCell ref="B20:C20"/>
    <mergeCell ref="E22:E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5839-7469-4F51-A9E2-24F6956B3425}">
  <dimension ref="C19:G25"/>
  <sheetViews>
    <sheetView workbookViewId="0">
      <selection activeCell="G26" sqref="G26"/>
    </sheetView>
  </sheetViews>
  <sheetFormatPr defaultRowHeight="14.5" x14ac:dyDescent="0.35"/>
  <cols>
    <col min="3" max="3" width="48.1796875" bestFit="1" customWidth="1"/>
    <col min="4" max="4" width="11.1796875" bestFit="1" customWidth="1"/>
    <col min="5" max="6" width="11.08984375" bestFit="1" customWidth="1"/>
  </cols>
  <sheetData>
    <row r="19" spans="3:7" ht="15" thickBot="1" x14ac:dyDescent="0.4"/>
    <row r="20" spans="3:7" ht="15" thickBot="1" x14ac:dyDescent="0.4">
      <c r="D20" s="82" t="s">
        <v>43</v>
      </c>
      <c r="E20" s="83" t="s">
        <v>44</v>
      </c>
      <c r="F20" s="84" t="s">
        <v>45</v>
      </c>
    </row>
    <row r="21" spans="3:7" ht="15" thickBot="1" x14ac:dyDescent="0.4">
      <c r="D21" s="85">
        <f>G21/4</f>
        <v>0.25</v>
      </c>
      <c r="E21" s="80">
        <f>D21</f>
        <v>0.25</v>
      </c>
      <c r="F21" s="81">
        <f>D21+E21</f>
        <v>0.5</v>
      </c>
      <c r="G21">
        <v>1</v>
      </c>
    </row>
    <row r="22" spans="3:7" ht="15" thickBot="1" x14ac:dyDescent="0.4">
      <c r="C22" s="82" t="s">
        <v>46</v>
      </c>
      <c r="D22" s="83">
        <v>0.8</v>
      </c>
      <c r="E22" s="83">
        <v>0.7</v>
      </c>
      <c r="F22" s="84">
        <v>0.9</v>
      </c>
    </row>
    <row r="23" spans="3:7" ht="15" thickBot="1" x14ac:dyDescent="0.4">
      <c r="C23" s="86" t="s">
        <v>47</v>
      </c>
      <c r="D23" s="87">
        <f>D21*D22+E21*E22+F21*F22</f>
        <v>0.82499999999999996</v>
      </c>
      <c r="E23" s="87"/>
      <c r="F23" s="88"/>
    </row>
    <row r="24" spans="3:7" x14ac:dyDescent="0.35">
      <c r="C24" s="89" t="s">
        <v>48</v>
      </c>
      <c r="D24" s="90">
        <f>D21*D22/$D$23</f>
        <v>0.24242424242424246</v>
      </c>
      <c r="E24" s="90">
        <f t="shared" ref="E24:F24" si="0">E21*E22/$D$23</f>
        <v>0.21212121212121213</v>
      </c>
      <c r="F24" s="91">
        <f t="shared" si="0"/>
        <v>0.54545454545454553</v>
      </c>
    </row>
    <row r="25" spans="3:7" ht="15" thickBot="1" x14ac:dyDescent="0.4">
      <c r="C25" s="92" t="s">
        <v>49</v>
      </c>
      <c r="D25" s="93">
        <f>D24</f>
        <v>0.24242424242424246</v>
      </c>
      <c r="E25" s="93">
        <f t="shared" ref="E25:F25" si="1">E24</f>
        <v>0.21212121212121213</v>
      </c>
      <c r="F25" s="94">
        <f t="shared" si="1"/>
        <v>0.54545454545454553</v>
      </c>
    </row>
  </sheetData>
  <mergeCells count="1">
    <mergeCell ref="D23:F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BA72-3D88-494F-AF47-609C638589C7}">
  <dimension ref="B20:H45"/>
  <sheetViews>
    <sheetView tabSelected="1" workbookViewId="0">
      <selection activeCell="J28" sqref="J28"/>
    </sheetView>
  </sheetViews>
  <sheetFormatPr defaultRowHeight="14.5" x14ac:dyDescent="0.35"/>
  <cols>
    <col min="2" max="2" width="22.90625" style="46" customWidth="1"/>
    <col min="3" max="3" width="5.7265625" bestFit="1" customWidth="1"/>
    <col min="4" max="4" width="75.7265625" bestFit="1" customWidth="1"/>
    <col min="5" max="7" width="9.08984375" bestFit="1" customWidth="1"/>
  </cols>
  <sheetData>
    <row r="20" spans="2:8" ht="15" thickBot="1" x14ac:dyDescent="0.4"/>
    <row r="21" spans="2:8" ht="15" thickBot="1" x14ac:dyDescent="0.4">
      <c r="E21" s="175" t="s">
        <v>50</v>
      </c>
      <c r="F21" s="176" t="s">
        <v>52</v>
      </c>
      <c r="G21" s="177" t="s">
        <v>51</v>
      </c>
    </row>
    <row r="22" spans="2:8" ht="15" thickBot="1" x14ac:dyDescent="0.4">
      <c r="D22" s="95" t="s">
        <v>53</v>
      </c>
      <c r="E22" s="185">
        <v>0.1</v>
      </c>
      <c r="F22" s="186">
        <v>0.2</v>
      </c>
      <c r="G22" s="187">
        <v>0.25</v>
      </c>
    </row>
    <row r="24" spans="2:8" ht="15" thickBot="1" x14ac:dyDescent="0.4">
      <c r="C24" s="104" t="s">
        <v>27</v>
      </c>
      <c r="D24" s="104"/>
      <c r="E24" s="104" t="s">
        <v>12</v>
      </c>
      <c r="F24" s="104"/>
      <c r="G24" s="104"/>
    </row>
    <row r="25" spans="2:8" x14ac:dyDescent="0.35">
      <c r="B25" s="122" t="s">
        <v>70</v>
      </c>
      <c r="C25" s="116" t="s">
        <v>17</v>
      </c>
      <c r="D25" s="117" t="s">
        <v>57</v>
      </c>
      <c r="E25" s="105">
        <f>E22</f>
        <v>0.1</v>
      </c>
      <c r="F25" s="98"/>
      <c r="G25" s="99"/>
    </row>
    <row r="26" spans="2:8" x14ac:dyDescent="0.35">
      <c r="B26" s="123"/>
      <c r="C26" s="113" t="s">
        <v>54</v>
      </c>
      <c r="D26" s="111" t="s">
        <v>60</v>
      </c>
      <c r="E26" s="108">
        <f>1-E25</f>
        <v>0.9</v>
      </c>
      <c r="F26" s="47"/>
      <c r="G26" s="101"/>
    </row>
    <row r="27" spans="2:8" x14ac:dyDescent="0.35">
      <c r="B27" s="123"/>
      <c r="C27" s="118" t="s">
        <v>18</v>
      </c>
      <c r="D27" s="119" t="s">
        <v>58</v>
      </c>
      <c r="E27" s="100"/>
      <c r="F27" s="106">
        <f>F22</f>
        <v>0.2</v>
      </c>
      <c r="G27" s="101"/>
    </row>
    <row r="28" spans="2:8" x14ac:dyDescent="0.35">
      <c r="B28" s="123"/>
      <c r="C28" s="114" t="s">
        <v>55</v>
      </c>
      <c r="D28" s="111" t="s">
        <v>61</v>
      </c>
      <c r="E28" s="100"/>
      <c r="F28" s="109">
        <f>1-F27</f>
        <v>0.8</v>
      </c>
      <c r="G28" s="101"/>
    </row>
    <row r="29" spans="2:8" x14ac:dyDescent="0.35">
      <c r="B29" s="123"/>
      <c r="C29" s="118" t="s">
        <v>19</v>
      </c>
      <c r="D29" s="119" t="s">
        <v>59</v>
      </c>
      <c r="E29" s="100"/>
      <c r="F29" s="47"/>
      <c r="G29" s="107">
        <f>G22</f>
        <v>0.25</v>
      </c>
    </row>
    <row r="30" spans="2:8" ht="15" thickBot="1" x14ac:dyDescent="0.4">
      <c r="B30" s="124"/>
      <c r="C30" s="115" t="s">
        <v>56</v>
      </c>
      <c r="D30" s="112" t="s">
        <v>62</v>
      </c>
      <c r="E30" s="102"/>
      <c r="F30" s="103"/>
      <c r="G30" s="110">
        <f>1-G29</f>
        <v>0.75</v>
      </c>
    </row>
    <row r="31" spans="2:8" ht="15" thickBot="1" x14ac:dyDescent="0.4">
      <c r="C31" s="169" t="s">
        <v>63</v>
      </c>
      <c r="D31" s="170" t="s">
        <v>64</v>
      </c>
      <c r="E31" s="171">
        <f>E25*F27*G29</f>
        <v>5.000000000000001E-3</v>
      </c>
      <c r="F31" s="172"/>
      <c r="G31" s="173"/>
      <c r="H31" s="174">
        <f>E31</f>
        <v>5.000000000000001E-3</v>
      </c>
    </row>
    <row r="32" spans="2:8" x14ac:dyDescent="0.35">
      <c r="B32" s="125" t="s">
        <v>71</v>
      </c>
      <c r="C32" s="48"/>
      <c r="D32" s="130" t="s">
        <v>65</v>
      </c>
      <c r="E32" s="135">
        <f>E25*F27*G30</f>
        <v>1.5000000000000003E-2</v>
      </c>
      <c r="F32" s="127"/>
      <c r="G32" s="132"/>
    </row>
    <row r="33" spans="2:8" x14ac:dyDescent="0.35">
      <c r="B33" s="126"/>
      <c r="C33" s="143"/>
      <c r="D33" s="131" t="s">
        <v>66</v>
      </c>
      <c r="E33" s="136">
        <f>E25*G29*F28</f>
        <v>2.0000000000000004E-2</v>
      </c>
      <c r="F33" s="128"/>
      <c r="G33" s="133"/>
    </row>
    <row r="34" spans="2:8" ht="15" thickBot="1" x14ac:dyDescent="0.4">
      <c r="B34" s="126"/>
      <c r="C34" s="144"/>
      <c r="D34" s="142" t="s">
        <v>67</v>
      </c>
      <c r="E34" s="137">
        <f>F27*G29*E26</f>
        <v>4.5000000000000005E-2</v>
      </c>
      <c r="F34" s="129"/>
      <c r="G34" s="134"/>
    </row>
    <row r="35" spans="2:8" ht="15" thickBot="1" x14ac:dyDescent="0.4">
      <c r="B35" s="124"/>
      <c r="C35" s="164" t="s">
        <v>68</v>
      </c>
      <c r="D35" s="165" t="s">
        <v>69</v>
      </c>
      <c r="E35" s="166">
        <f>E32+E33+E34</f>
        <v>8.0000000000000016E-2</v>
      </c>
      <c r="F35" s="167"/>
      <c r="G35" s="168"/>
      <c r="H35" s="174">
        <f>E35</f>
        <v>8.0000000000000016E-2</v>
      </c>
    </row>
    <row r="36" spans="2:8" ht="15" thickBot="1" x14ac:dyDescent="0.4"/>
    <row r="37" spans="2:8" ht="35" customHeight="1" thickBot="1" x14ac:dyDescent="0.4">
      <c r="B37" s="122" t="s">
        <v>72</v>
      </c>
      <c r="C37" s="140" t="s">
        <v>73</v>
      </c>
      <c r="D37" s="179" t="s">
        <v>74</v>
      </c>
      <c r="E37" s="141">
        <f>$E$26*$F$28*$G$30</f>
        <v>0.54</v>
      </c>
      <c r="F37" s="138"/>
      <c r="G37" s="139"/>
    </row>
    <row r="38" spans="2:8" ht="35" customHeight="1" thickBot="1" x14ac:dyDescent="0.4">
      <c r="B38" s="124"/>
      <c r="C38" s="178" t="s">
        <v>83</v>
      </c>
      <c r="D38" s="180" t="s">
        <v>75</v>
      </c>
      <c r="E38" s="181">
        <f>1-E37</f>
        <v>0.45999999999999996</v>
      </c>
      <c r="F38" s="182"/>
      <c r="G38" s="183"/>
      <c r="H38" s="174">
        <f>E38</f>
        <v>0.45999999999999996</v>
      </c>
    </row>
    <row r="39" spans="2:8" ht="15" thickBot="1" x14ac:dyDescent="0.4"/>
    <row r="40" spans="2:8" x14ac:dyDescent="0.35">
      <c r="B40" s="125" t="s">
        <v>76</v>
      </c>
      <c r="C40" s="150"/>
      <c r="D40" s="96" t="s">
        <v>77</v>
      </c>
      <c r="E40" s="152">
        <f>E25*F28*G30</f>
        <v>6.0000000000000012E-2</v>
      </c>
      <c r="F40" s="147"/>
      <c r="G40" s="148"/>
    </row>
    <row r="41" spans="2:8" x14ac:dyDescent="0.35">
      <c r="B41" s="126"/>
      <c r="C41" s="151"/>
      <c r="D41" s="97" t="s">
        <v>78</v>
      </c>
      <c r="E41" s="153">
        <f>F27*E26*G30</f>
        <v>0.13500000000000001</v>
      </c>
      <c r="F41" s="146"/>
      <c r="G41" s="149"/>
    </row>
    <row r="42" spans="2:8" ht="15" thickBot="1" x14ac:dyDescent="0.4">
      <c r="B42" s="126"/>
      <c r="C42" s="154"/>
      <c r="D42" s="155" t="s">
        <v>79</v>
      </c>
      <c r="E42" s="156">
        <f>G29*E26*F28</f>
        <v>0.18000000000000002</v>
      </c>
      <c r="F42" s="157"/>
      <c r="G42" s="158"/>
    </row>
    <row r="43" spans="2:8" ht="15" thickBot="1" x14ac:dyDescent="0.4">
      <c r="B43" s="145"/>
      <c r="C43" s="120" t="s">
        <v>80</v>
      </c>
      <c r="D43" s="121" t="s">
        <v>69</v>
      </c>
      <c r="E43" s="159">
        <f>E40+E41+E42</f>
        <v>0.375</v>
      </c>
      <c r="F43" s="138"/>
      <c r="G43" s="139"/>
    </row>
    <row r="44" spans="2:8" ht="15" thickBot="1" x14ac:dyDescent="0.4"/>
    <row r="45" spans="2:8" ht="15" thickBot="1" x14ac:dyDescent="0.4">
      <c r="C45" s="184" t="s">
        <v>81</v>
      </c>
      <c r="D45" s="160" t="s">
        <v>82</v>
      </c>
      <c r="E45" s="163">
        <f>E43+E35</f>
        <v>0.45500000000000002</v>
      </c>
      <c r="F45" s="161"/>
      <c r="G45" s="162"/>
      <c r="H45" s="174">
        <f>E45</f>
        <v>0.45500000000000002</v>
      </c>
    </row>
  </sheetData>
  <mergeCells count="18">
    <mergeCell ref="E45:G45"/>
    <mergeCell ref="E37:G37"/>
    <mergeCell ref="E38:G38"/>
    <mergeCell ref="B37:B38"/>
    <mergeCell ref="E40:G40"/>
    <mergeCell ref="E41:G41"/>
    <mergeCell ref="E42:G42"/>
    <mergeCell ref="E43:G43"/>
    <mergeCell ref="B40:B43"/>
    <mergeCell ref="E31:G31"/>
    <mergeCell ref="C24:D24"/>
    <mergeCell ref="E24:G24"/>
    <mergeCell ref="B25:B30"/>
    <mergeCell ref="E35:G35"/>
    <mergeCell ref="B32:B35"/>
    <mergeCell ref="E32:G32"/>
    <mergeCell ref="E33:G33"/>
    <mergeCell ref="E34:G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HTask_01</vt:lpstr>
      <vt:lpstr>HTask_02</vt:lpstr>
      <vt:lpstr>HTask_03</vt:lpstr>
      <vt:lpstr>HTask_04</vt:lpstr>
      <vt:lpstr>HTask_05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Babkin</dc:creator>
  <cp:lastModifiedBy>Ivan Babkin</cp:lastModifiedBy>
  <dcterms:created xsi:type="dcterms:W3CDTF">2015-06-05T18:19:34Z</dcterms:created>
  <dcterms:modified xsi:type="dcterms:W3CDTF">2023-06-23T18:25:04Z</dcterms:modified>
</cp:coreProperties>
</file>